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esnamx-my.sharepoint.com/personal/dbolvera_sesna_gob_mx/Documents/MIR_UA/Avances MIR-UA/MIR_UA_4oTrim_2023/"/>
    </mc:Choice>
  </mc:AlternateContent>
  <xr:revisionPtr revIDLastSave="174" documentId="8_{0AB68996-B8FC-4B7B-8667-C56FB93FA7CD}" xr6:coauthVersionLast="47" xr6:coauthVersionMax="47" xr10:uidLastSave="{E81DC0A9-CA5D-43A8-B651-9E72A889E973}"/>
  <bookViews>
    <workbookView xWindow="-120" yWindow="-120" windowWidth="20730" windowHeight="11160" firstSheet="2" activeTab="2" xr2:uid="{00000000-000D-0000-FFFF-FFFF00000000}"/>
  </bookViews>
  <sheets>
    <sheet name="Problemas" sheetId="7" r:id="rId1"/>
    <sheet name="Objetivos" sheetId="6" r:id="rId2"/>
    <sheet name="MIR" sheetId="4" r:id="rId3"/>
    <sheet name="PROYECTOS" sheetId="8" r:id="rId4"/>
  </sheets>
  <definedNames>
    <definedName name="_xlnm._FilterDatabase" localSheetId="2" hidden="1">MIR!$A$3:$CO$14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O5" i="4" l="1"/>
  <c r="BP5" i="4" s="1"/>
  <c r="BO6" i="4"/>
  <c r="BP6" i="4" s="1"/>
  <c r="BP4" i="4"/>
  <c r="BO4" i="4"/>
  <c r="BL16" i="4"/>
  <c r="BL15" i="4"/>
  <c r="BL14" i="4"/>
  <c r="BL12" i="4"/>
  <c r="BL11" i="4"/>
  <c r="BO11" i="4" s="1"/>
  <c r="BN10" i="4"/>
  <c r="BM10" i="4"/>
  <c r="BL10" i="4"/>
  <c r="BL9" i="4"/>
  <c r="BL8" i="4"/>
  <c r="BL6" i="4"/>
  <c r="BM5" i="4"/>
  <c r="BL5" i="4"/>
  <c r="BA16" i="4"/>
  <c r="BA14" i="4"/>
  <c r="BB12" i="4"/>
  <c r="BA12" i="4" s="1"/>
  <c r="BD12" i="4" s="1"/>
  <c r="AQ12" i="4"/>
  <c r="AS12" i="4"/>
  <c r="AT12" i="4" s="1"/>
  <c r="T16" i="4"/>
  <c r="D9" i="8"/>
  <c r="AS11" i="4"/>
  <c r="AH11" i="4"/>
  <c r="AI11" i="4" s="1"/>
  <c r="AH12" i="4"/>
  <c r="AI12" i="4" s="1"/>
  <c r="BY17" i="4"/>
  <c r="W6" i="4" l="1"/>
  <c r="W7" i="4"/>
  <c r="W8" i="4"/>
  <c r="X8" i="4" s="1"/>
  <c r="W9" i="4"/>
  <c r="W10" i="4"/>
  <c r="W11" i="4"/>
  <c r="X11" i="4" s="1"/>
  <c r="P7" i="4"/>
  <c r="P8" i="4"/>
  <c r="Q8" i="4" s="1"/>
  <c r="P9" i="4"/>
  <c r="AH8" i="4"/>
  <c r="AI8" i="4" s="1"/>
  <c r="AS8" i="4"/>
  <c r="AT8" i="4" s="1"/>
  <c r="BD11" i="4"/>
  <c r="BE11" i="4" s="1"/>
  <c r="BD8" i="4"/>
  <c r="BE8" i="4" s="1"/>
  <c r="BO8" i="4"/>
  <c r="BP8" i="4" s="1"/>
  <c r="BO16" i="4"/>
  <c r="BP16" i="4" s="1"/>
  <c r="BD16" i="4"/>
  <c r="BE16" i="4" s="1"/>
  <c r="AS16" i="4"/>
  <c r="AT16" i="4" s="1"/>
  <c r="AH16" i="4"/>
  <c r="AI16" i="4" s="1"/>
  <c r="W16" i="4"/>
  <c r="X16" i="4" s="1"/>
  <c r="P16" i="4"/>
  <c r="Q16" i="4" s="1"/>
  <c r="BO15" i="4"/>
  <c r="BP15" i="4" s="1"/>
  <c r="BD15" i="4"/>
  <c r="BE15" i="4" s="1"/>
  <c r="AS15" i="4"/>
  <c r="AT15" i="4" s="1"/>
  <c r="AH15" i="4"/>
  <c r="AI15" i="4" s="1"/>
  <c r="W15" i="4"/>
  <c r="X15" i="4" s="1"/>
  <c r="P15" i="4"/>
  <c r="Q15" i="4" s="1"/>
  <c r="BP11" i="4"/>
  <c r="P11" i="4"/>
  <c r="Q11" i="4" s="1"/>
  <c r="BO14" i="4" l="1"/>
  <c r="BP14" i="4" s="1"/>
  <c r="BO12" i="4"/>
  <c r="BP12" i="4" s="1"/>
  <c r="BO10" i="4"/>
  <c r="BP10" i="4" s="1"/>
  <c r="BO9" i="4"/>
  <c r="BP9" i="4" s="1"/>
  <c r="BO7" i="4"/>
  <c r="BP7" i="4" s="1"/>
  <c r="BD9" i="4"/>
  <c r="BE9" i="4" s="1"/>
  <c r="BD14" i="4"/>
  <c r="BE14" i="4" s="1"/>
  <c r="BE12" i="4"/>
  <c r="BD10" i="4"/>
  <c r="BE10" i="4" s="1"/>
  <c r="BD7" i="4"/>
  <c r="BE7" i="4" s="1"/>
  <c r="BD6" i="4"/>
  <c r="BE6" i="4" s="1"/>
  <c r="BD5" i="4"/>
  <c r="BE5" i="4" s="1"/>
  <c r="BD4" i="4"/>
  <c r="BE4" i="4" s="1"/>
  <c r="AH14" i="4"/>
  <c r="AI14" i="4" s="1"/>
  <c r="AH10" i="4"/>
  <c r="AI10" i="4" s="1"/>
  <c r="AH9" i="4"/>
  <c r="AI9" i="4" s="1"/>
  <c r="AH7" i="4"/>
  <c r="AI7" i="4" s="1"/>
  <c r="AH6" i="4"/>
  <c r="AI6" i="4" s="1"/>
  <c r="AH5" i="4"/>
  <c r="AI5" i="4" s="1"/>
  <c r="AH4" i="4"/>
  <c r="AI4" i="4" s="1"/>
  <c r="W12" i="4"/>
  <c r="X12" i="4" s="1"/>
  <c r="X10" i="4"/>
  <c r="X9" i="4"/>
  <c r="X7" i="4"/>
  <c r="X6" i="4"/>
  <c r="W5" i="4"/>
  <c r="X5" i="4" s="1"/>
  <c r="W4" i="4"/>
  <c r="X4" i="4" s="1"/>
  <c r="W14" i="4"/>
  <c r="P14" i="4"/>
  <c r="Q14" i="4" s="1"/>
  <c r="P12" i="4"/>
  <c r="Q12" i="4" s="1"/>
  <c r="P10" i="4"/>
  <c r="Q10" i="4" s="1"/>
  <c r="Q9" i="4"/>
  <c r="Q7" i="4"/>
  <c r="P6" i="4"/>
  <c r="Q6" i="4" s="1"/>
  <c r="P5" i="4"/>
  <c r="Q5" i="4" s="1"/>
  <c r="P4" i="4"/>
  <c r="Q4" i="4" s="1"/>
  <c r="AS4" i="4"/>
  <c r="AT4" i="4" s="1"/>
  <c r="AS5" i="4" l="1"/>
  <c r="AT5" i="4" s="1"/>
  <c r="AS6" i="4"/>
  <c r="AT6" i="4" s="1"/>
  <c r="AS7" i="4"/>
  <c r="AT7" i="4" s="1"/>
  <c r="AS9" i="4"/>
  <c r="AT9" i="4" s="1"/>
  <c r="AS10" i="4"/>
  <c r="X14" i="4"/>
  <c r="AS14" i="4"/>
  <c r="AT14" i="4" s="1"/>
  <c r="AT10" i="4" l="1"/>
  <c r="AT11" i="4"/>
</calcChain>
</file>

<file path=xl/sharedStrings.xml><?xml version="1.0" encoding="utf-8"?>
<sst xmlns="http://schemas.openxmlformats.org/spreadsheetml/2006/main" count="458" uniqueCount="334">
  <si>
    <t>Indiferencia ante el fenómeno sistémico de la corrupción</t>
  </si>
  <si>
    <t xml:space="preserve">Importantes barreras de acceso para el ejercicio de los derechos </t>
  </si>
  <si>
    <t>Ineficiencia en el combate y control de la corrupción</t>
  </si>
  <si>
    <t>Debilitamiento del régimen democrático</t>
  </si>
  <si>
    <t>Pérdida de legtimidad del servicio público</t>
  </si>
  <si>
    <t>Frustración con el actuar de personas servidoras públicas e instituciones.</t>
  </si>
  <si>
    <t xml:space="preserve">Confusión y desconocimiento sobre lo que hacen diversos actores en la materia </t>
  </si>
  <si>
    <t>Condiciones desiguales en los entes públicos involucrados en el combate a la corrupción</t>
  </si>
  <si>
    <t>Desconexión entre instituciones públicas y ciudadanía</t>
  </si>
  <si>
    <t xml:space="preserve">Debilitamiento de la confianza hacia las instuticiones </t>
  </si>
  <si>
    <t>Demandas ciudadanas que no encuentran el cauce institucional para su desahogo</t>
  </si>
  <si>
    <t xml:space="preserve"> </t>
  </si>
  <si>
    <t xml:space="preserve">El conocimiento en materia de integridad y anticorrupción es deficiente en los sectores público, privado y social  </t>
  </si>
  <si>
    <t>Problema Central</t>
  </si>
  <si>
    <t xml:space="preserve"> Socialización ineficaz de buenas prácticas nacionales e internacionales </t>
  </si>
  <si>
    <t xml:space="preserve">Estrategias de comunicación desarticulada </t>
  </si>
  <si>
    <t xml:space="preserve">Estrategias difusas de capacitación en la materia </t>
  </si>
  <si>
    <t xml:space="preserve">Acciones de promoción ajenas a las necesidades de las instituciones y de la población </t>
  </si>
  <si>
    <t xml:space="preserve">Transparencia proactiva deficiente </t>
  </si>
  <si>
    <t xml:space="preserve">Débil consenso sobre lo que es la ética pública e integridad </t>
  </si>
  <si>
    <t>Planeación poco clara sobre herramientas y productos de capacitación</t>
  </si>
  <si>
    <t>Desconocimiento sobre las necesidades de capacitación</t>
  </si>
  <si>
    <t>La información que se produce y se difunde no es de interés de las instituciones/ población; no es significativa</t>
  </si>
  <si>
    <t>Herramientas débiles y espacios escasos que detonen  la reflexión en torno dilemas éticos</t>
  </si>
  <si>
    <t xml:space="preserve">Consolidación de una cultura de la integridad </t>
  </si>
  <si>
    <t>La ciudadanía ejerce de manera asertiva sus derechos</t>
  </si>
  <si>
    <t>Combate a la corrupción es eficiente</t>
  </si>
  <si>
    <t>Fortalecimiento al régimen democrático</t>
  </si>
  <si>
    <t>Mayor legitimidad del servicio público</t>
  </si>
  <si>
    <t>Revalorización del servicio público</t>
  </si>
  <si>
    <t>Claridad sobre lo que hacen las instituciones integrantes del Sistema Nacional Anticorrupción y la SESNA</t>
  </si>
  <si>
    <t>Conocimientos, habilidades, actitudes homologadas y fortalecidas en los entes públicos involucrados en el combate y control de la corrupción</t>
  </si>
  <si>
    <t xml:space="preserve">Existen canales de comunicación abiertos y proactivos entre entes públicos y sociedad que facilitan la participación y el involucramiento ciudadano </t>
  </si>
  <si>
    <t>Mayor confianza en las instituciones</t>
  </si>
  <si>
    <t>Mayor profesionalización del servicio público en anticorrupción</t>
  </si>
  <si>
    <t>Las personas servidoras públicas se apropian de principios éticos para su labor cotidiana</t>
  </si>
  <si>
    <r>
      <rPr>
        <strike/>
        <sz val="14"/>
        <color theme="1"/>
        <rFont val="Calibri"/>
        <family val="2"/>
        <scheme val="minor"/>
      </rPr>
      <t xml:space="preserve">Los sectores público, privado y social disponen de conocimiento útil en materia de integridad y anticorrupción  </t>
    </r>
    <r>
      <rPr>
        <sz val="14"/>
        <color theme="1"/>
        <rFont val="Calibri"/>
        <family val="2"/>
        <scheme val="minor"/>
      </rPr>
      <t xml:space="preserve">// Los sectores </t>
    </r>
    <r>
      <rPr>
        <i/>
        <sz val="14"/>
        <color theme="1"/>
        <rFont val="Calibri"/>
        <family val="2"/>
        <scheme val="minor"/>
      </rPr>
      <t>público</t>
    </r>
    <r>
      <rPr>
        <sz val="14"/>
        <color theme="1"/>
        <rFont val="Calibri"/>
        <family val="2"/>
        <scheme val="minor"/>
      </rPr>
      <t>, privado y social reconocen la importancia del Sistema Nacional Anticorrupción en la vida pública del país y utilizan sus productos y servicios</t>
    </r>
  </si>
  <si>
    <t>Propósito</t>
  </si>
  <si>
    <t>Estrategia de comunicación coordinada, con impacto social y con lenguaje ciudadano (accesible a toda la población)</t>
  </si>
  <si>
    <t xml:space="preserve">Estrategia de capacitación articulada en la materia </t>
  </si>
  <si>
    <t xml:space="preserve">Estrategia de promoción y difusión para el público en general  </t>
  </si>
  <si>
    <t xml:space="preserve">Instrumentar buenas prácticas de transparencia proactiva </t>
  </si>
  <si>
    <t>Conceptos estandarizados en materia de ética pública e integridad</t>
  </si>
  <si>
    <t xml:space="preserve">Elaboración del programa de capacitación en integridad y anticorrupción </t>
  </si>
  <si>
    <t>Lanzamiento y mantenimiento de canales de difusión y promoción</t>
  </si>
  <si>
    <t>Conformación de un "Newsletter" del SNA</t>
  </si>
  <si>
    <t xml:space="preserve">Conformación de un certamen de buenas prácticas en ética pública e integridad </t>
  </si>
  <si>
    <t>Definición de procesos para la elaboración de contenidos en redes sociales</t>
  </si>
  <si>
    <t>Seguimiento al diagnóstico sobre las necesidades de capacitación en el SNA</t>
  </si>
  <si>
    <t xml:space="preserve">Actualización del manual de uso institucional de las redes sociales </t>
  </si>
  <si>
    <t xml:space="preserve">Rediseño del Banco de buenas prácticas internacionales en anticorrupción </t>
  </si>
  <si>
    <t>Vinculación con periodistas para la consolidación de la fuentes SESNA/SNA</t>
  </si>
  <si>
    <t xml:space="preserve">Organización  de foros, conferencias en materia de anticorrupción, ética e integridad  </t>
  </si>
  <si>
    <t>Nivel MIR</t>
  </si>
  <si>
    <t>Resumen Narrativo</t>
  </si>
  <si>
    <t>Indicadores</t>
  </si>
  <si>
    <t>Medios de verificación</t>
  </si>
  <si>
    <t>Supuestos</t>
  </si>
  <si>
    <t>METAS</t>
  </si>
  <si>
    <t>Programación Presupuestaria</t>
  </si>
  <si>
    <t>Registro para Cuenta Pública</t>
  </si>
  <si>
    <t>Comportamiento esperado</t>
  </si>
  <si>
    <t>AVANCE ANUAL (Aplica para indicadores trimestrales y semestrales y anuales)</t>
  </si>
  <si>
    <t>AVANCE 1° TRIMESTRE (Aplica para indicadores trimestrales)</t>
  </si>
  <si>
    <t>Avance Art. 42 reporte Enero-Mayo (Sólo se programa para el indicador que forma parte de la MIR-SESNA</t>
  </si>
  <si>
    <t>AVANCE 2° TRIMESTRE  (Aplica para indicadores trimestrales y semestrales)</t>
  </si>
  <si>
    <t>AVANCE 3° TRIMESTRE (Aplica para indicadores trimestrales)</t>
  </si>
  <si>
    <t>AVANCE 4° TRIMESTRE  (Aplica para todos los indicadores)</t>
  </si>
  <si>
    <t>Acciones específicas</t>
  </si>
  <si>
    <t>PARTIDAS ESPECÍFICAS</t>
  </si>
  <si>
    <t>Total Gasto de Operación</t>
  </si>
  <si>
    <t>Presupuesto autorizado 2023</t>
  </si>
  <si>
    <t>Observaciones</t>
  </si>
  <si>
    <t>Calendarización del presupuesto a ejercer</t>
  </si>
  <si>
    <t>PORCENTAJE DE CUMPLIMIENTO DE LA META (%)</t>
  </si>
  <si>
    <t>Nombre</t>
  </si>
  <si>
    <t>Definición</t>
  </si>
  <si>
    <t>Método de Cálculo</t>
  </si>
  <si>
    <t>Frecuencia de Medición</t>
  </si>
  <si>
    <t>Unidad de medida</t>
  </si>
  <si>
    <t>Dimensión del Indicador</t>
  </si>
  <si>
    <t>Tipo de Indicador</t>
  </si>
  <si>
    <t>Meta programada anual</t>
  </si>
  <si>
    <t>Meta alcanzada anual</t>
  </si>
  <si>
    <t>Variación % anual con parámetro de semaforización</t>
  </si>
  <si>
    <t>Resultado anual</t>
  </si>
  <si>
    <t>Justificación de la variación anual</t>
  </si>
  <si>
    <t>Programado</t>
  </si>
  <si>
    <t>Alcanzado</t>
  </si>
  <si>
    <t>Numerador</t>
  </si>
  <si>
    <t>Denominador</t>
  </si>
  <si>
    <t>Variación % con parámetro de semaforización</t>
  </si>
  <si>
    <t>Resultado</t>
  </si>
  <si>
    <t>Justificación de la variación</t>
  </si>
  <si>
    <t>Causa</t>
  </si>
  <si>
    <t>Efecto</t>
  </si>
  <si>
    <t>Otros Motivos</t>
  </si>
  <si>
    <t>OBSERVACIONES GENERALES DGA</t>
  </si>
  <si>
    <t>OBSERVACIONES  DGA</t>
  </si>
  <si>
    <t>Clasificador</t>
  </si>
  <si>
    <t>Descripción</t>
  </si>
  <si>
    <t>ENERO</t>
  </si>
  <si>
    <t>FEBRERO</t>
  </si>
  <si>
    <t>MARZO</t>
  </si>
  <si>
    <t>ABRIL</t>
  </si>
  <si>
    <t>MAYO</t>
  </si>
  <si>
    <t>JUNIO</t>
  </si>
  <si>
    <t>JULIO</t>
  </si>
  <si>
    <t>AGOSTO</t>
  </si>
  <si>
    <t>SEPTIEMBRE</t>
  </si>
  <si>
    <t>OCTUBRE</t>
  </si>
  <si>
    <t>NOVIEMBRE</t>
  </si>
  <si>
    <t>DICIEMBRE</t>
  </si>
  <si>
    <t>TIPO DE JUSTIFICACIÓN</t>
  </si>
  <si>
    <t>Alcanzada / Aprobada</t>
  </si>
  <si>
    <t>Alcanzada / Ajustada</t>
  </si>
  <si>
    <t>Fin</t>
  </si>
  <si>
    <t>Porcentaje de insumos técnicos realizados por la Secretaría Ejecutiva del Sistema Nacional Anticorrupción.</t>
  </si>
  <si>
    <t>Mide el grado de provisión de insumos técnicos requeridos por el Comité Coordinador o propuestos por la Comisión Ejecutiva que se presentan en las sesiones del Comité Coordinador, en materia de prevención, detección, regulación y sanción de hechos de corrupción y faltas administrativas.</t>
  </si>
  <si>
    <t>Porcentaje de insumos técnicos realizados por la Secretaría Ejecutiva del Sistema Nacional Anticorrupción. = (Insumos técnicos realizados por la SESNA / Insumos técnicos requeridos por el Comité Coordinador y/o propuestos por la Comisión Ejecutiva) * 100</t>
  </si>
  <si>
    <t>Anual</t>
  </si>
  <si>
    <t>Porcentaje</t>
  </si>
  <si>
    <t>Eficacia</t>
  </si>
  <si>
    <t>Estratégico</t>
  </si>
  <si>
    <t>Archivo que contenga los documentos generados por la Secretaría Ejecutiva del Sistema Nacional Anticorrupción.
Archivo de la Dirección General de Fomento de la Cultura de la Integridad (DGFCI)</t>
  </si>
  <si>
    <t>Los entes públicos pertenecientes al Sistema Nacional Anticorrupción continúan manifestando su compromiso por el combate a la corrupción.</t>
  </si>
  <si>
    <t>Ascendente</t>
  </si>
  <si>
    <t>Nivel Fin NO se presupuesta</t>
  </si>
  <si>
    <t xml:space="preserve">El Sistema Nacional Anticorrupción cuenta con instrumentos y herramientas para la socialización de conocimiento en materia de integridad y anticorrupción </t>
  </si>
  <si>
    <t xml:space="preserve">índice de posicionamiento institucional  (IP) </t>
  </si>
  <si>
    <t xml:space="preserve">El índice mide el porcentaje de logro en materia de capacitación y la influencia de las acciones de comunicación en la sociedad a través de su impacto en redes sociales 		</t>
  </si>
  <si>
    <r>
      <t xml:space="preserve">"IP = [(c_cap + c_com)/2]*100
c = componente de
c_cap = (s_per_con_cap / s_per_ini_cap)
_cap = capacitación
s_ = suma
per_ = personas
con = concluyeron
ini = iniciaron
c_com = (0 si ptc_red &lt; 0, 0.5 si ptc_red = 0, 1 si ptc_red &gt; 0)
_com = comunicación
ptc_red = tasa de crecimiento de suscriptores de redes sociales
ptc_red = s_(tc)_i / 6
ptc = promedio de tasa de crecimiento de suscriptores
tc = tasa de crecimiento de suscriptores
red = red social
_i = la i ésima red social
6 = el número total de redes sociales"		
c = componente de
</t>
    </r>
    <r>
      <rPr>
        <b/>
        <sz val="11"/>
        <color theme="1"/>
        <rFont val="Soberana Sans"/>
      </rPr>
      <t>c_cap</t>
    </r>
    <r>
      <rPr>
        <sz val="11"/>
        <color theme="1"/>
        <rFont val="Soberana Sans"/>
      </rPr>
      <t xml:space="preserve"> = (s_per_con_cap / s_per_ini_cap)
_cap = capacitación
s_ = suma
per_ = personas
con = concluyeron
ini = iniciaron
</t>
    </r>
    <r>
      <rPr>
        <b/>
        <sz val="11"/>
        <color theme="1"/>
        <rFont val="Soberana Sans"/>
      </rPr>
      <t>c_com</t>
    </r>
    <r>
      <rPr>
        <sz val="11"/>
        <color theme="1"/>
        <rFont val="Soberana Sans"/>
      </rPr>
      <t xml:space="preserve"> = (0 si ptc_red &lt; 0, 0.5 si ptc_red = 0, 1 si ptc_red &gt; 0)
_com = comunicación
ptc_red = tasa de crecimiento de suscriptores de redes sociales
ptc_red = s_(tc)_i / 6
ptc = promedio de tasa de crecimiento de suscriptores
tc = tasa de crecimiento de suscriptores
red = red social
_i = la i ésima red social
6 = el número total de redes sociales</t>
    </r>
  </si>
  <si>
    <t>índice</t>
  </si>
  <si>
    <t xml:space="preserve">Eficacia </t>
  </si>
  <si>
    <t xml:space="preserve">
Base de datos sobre suscriptores a redes sociales de la SESNA
Base de datos sobre capacitaciones </t>
  </si>
  <si>
    <t>Los entes públicos que componen al Sistema Nacional Anticorrupción participan en acciones de capacitación provistas por la PAA.
La sociedad mexicana considera a la corrupción y a su combate como temas prioritarios en la agenda nacional.</t>
  </si>
  <si>
    <t>Nivel Propósito NO se presupuesta</t>
  </si>
  <si>
    <t>Componentes</t>
  </si>
  <si>
    <r>
      <t xml:space="preserve">1.- </t>
    </r>
    <r>
      <rPr>
        <b/>
        <sz val="11"/>
        <color theme="1"/>
        <rFont val="Soberana Sans"/>
      </rPr>
      <t>Programa de Capacitación Especializada en Anticorrupción e Integridad desarrollado</t>
    </r>
  </si>
  <si>
    <t>El indicador mide el porcentaje de cursos de capacitación para la PAA que fueron desarrollados y/o incorporados a la misma con respecto a la programación anual, tomando como referente la Encuesta de necesidades en capacitación especializada.</t>
  </si>
  <si>
    <r>
      <t xml:space="preserve">(Número de cursos de capacitación desarrollados, actualizados, adaptados </t>
    </r>
    <r>
      <rPr>
        <sz val="11"/>
        <color theme="1"/>
        <rFont val="Soberana Sans"/>
      </rPr>
      <t>y/o</t>
    </r>
    <r>
      <rPr>
        <sz val="11"/>
        <color theme="1"/>
        <rFont val="Soberana Sans"/>
        <family val="3"/>
      </rPr>
      <t xml:space="preserve">  incorporados a la PAA / Número de cursos de capacitación programados ) *100</t>
    </r>
  </si>
  <si>
    <t>Semestral</t>
  </si>
  <si>
    <t>Base de datos de la Encuesta de Detección de Necesidades de Capacitación. 
Micrositio de la Plataforma de Aprendizaje Anticorrupción.</t>
  </si>
  <si>
    <t>Las personas servidoras públicas de los sistemas estatales anticorrupción contestan correctamente la encuesta de necesidades de capacitación.
Las personas servidoras públicas de los sistemas estatales anticorrupción tienen interés en su formación continua,</t>
  </si>
  <si>
    <t>Realizar el evento de lanzamiento de la Plataforma de Aprendizaje Anticorrupción</t>
  </si>
  <si>
    <t xml:space="preserve">Servicios integrales </t>
  </si>
  <si>
    <t>Presupuesto adicional</t>
  </si>
  <si>
    <r>
      <t>2.-</t>
    </r>
    <r>
      <rPr>
        <b/>
        <sz val="11"/>
        <color theme="1"/>
        <rFont val="Soberana Sans"/>
      </rPr>
      <t xml:space="preserve"> Programa de Promoción, Difusión y comunicación ejecutado</t>
    </r>
  </si>
  <si>
    <t>Archivo de concentración de la DGFCI. 
Redes sociales de la SESNA.
Archivo de materiales gráficos de la DGFCI
Términos de referencia y reportes de avance en la construcción del Portal SESNA</t>
  </si>
  <si>
    <t>Las redes sociales son un instrumento vigente y popular para la generación y consumo de contenidos en comunicación social.
Las personas consideran el tema de integridad y anticorrupción como prioridades en la agenda pública.
Las personas acceden al portal de la SESNA.</t>
  </si>
  <si>
    <t>Asociado a gasto administrativo</t>
  </si>
  <si>
    <t>3.- Portal SESNA construido</t>
  </si>
  <si>
    <t>Porcentaje de avance en la construcción del Portal SESNA</t>
  </si>
  <si>
    <t>El indicador mide el porcentaje de avance en la construcción del nuevo Portal SESNA tomando como base la propuesta de maqueta desarrollada y con base en los módulos de desarrollo acordados con la consultora externa.</t>
  </si>
  <si>
    <t>(Módulos del Portal SESNA desarrollados /  Módulos del Portal SESNA programados) * 100</t>
  </si>
  <si>
    <t>Archivo de la DGFCI.
Términos de referencia para la construcción del Portal</t>
  </si>
  <si>
    <t>Las personas visitan sitios institucionales para hacerse de mayor información sobre lo que hacen los entes públicos</t>
  </si>
  <si>
    <t>Actividades</t>
  </si>
  <si>
    <t xml:space="preserve">1.1. - Satisfacción de las personas usuarias de la PAA </t>
  </si>
  <si>
    <t>Promedio de calidad de los productos de capacitación de la PAA.</t>
  </si>
  <si>
    <t>El indicador mide la calidad promedio de los cursos en línea disponibles en la Plataforma de Aprendizaje Anticorrupción, a partir de la valoración que las personas que realizan los cursos hacen mediante una encuesta de satisfacción.</t>
  </si>
  <si>
    <t xml:space="preserve">(Sumatoria de los puntajes obtenidos en las encuestas de satisfacción de los cursos en línea disponible en la Plataforma de Aprendizaje Anticorrupción / Total de personas capacitadas que respondieron la encuesta de satisfacción de los cursos)
</t>
  </si>
  <si>
    <t>Promedio</t>
  </si>
  <si>
    <t>Calidad</t>
  </si>
  <si>
    <t>Gestión</t>
  </si>
  <si>
    <t>Base de datos de la Plataforma de Aprendizaje Anticorrupción</t>
  </si>
  <si>
    <t>Las personas inscritas en los cursos de la PAA responden a la encuesta de satisfacción</t>
  </si>
  <si>
    <t>1.2.- Eficiencia terminal de los cursos disponibles en la PAA</t>
  </si>
  <si>
    <t>Pocentaje de personas que concluyen los cursos en línea disponibles en la Plataforma de Aprendizaje Anticorrupción</t>
  </si>
  <si>
    <t>(Personas inscritas que concluyen los cursos en linea, bajo los parámetros de acreditación establecidos / Personas inscritas en  los cursos en linea disponibles en la Plataforma de Aprendizaje Anticorrupción) * 100</t>
  </si>
  <si>
    <t xml:space="preserve">Eficiencia </t>
  </si>
  <si>
    <t>Las personas completaron la totalidad de módulos de los cursos a los que se inscribieron.</t>
  </si>
  <si>
    <t>1.3.- Revisión de la oferta disponible en la PAA</t>
  </si>
  <si>
    <t>Porcentaje de cursos revisados</t>
  </si>
  <si>
    <t>El indicador mide el porcentaje de cursos revisados desde una perspectiva técnica y pedagógica con respecto al total de cursos programados para revisión.</t>
  </si>
  <si>
    <t>(Número de cursos revisados técnica y pedagógicamente / Total de cursos programados para revisión técnica y pedagógica) * 100</t>
  </si>
  <si>
    <t>Archivo de la Dirección de Capacitación Especializada en Anticorrupción de la DGFCI</t>
  </si>
  <si>
    <t>Se mantiene la demanda de cursos especializados anticorrupción por parte de las personas sevidoras públicas integrantes del SNA.</t>
  </si>
  <si>
    <t xml:space="preserve">Desarrollo de cursos de capacitación técnica </t>
  </si>
  <si>
    <t>Servicios para capacitación a servidores públicos</t>
  </si>
  <si>
    <t>Establecido en el Anteproyecto de DGVI($10,000) y transferido a la DFCI, y en el Anteproyecto de URPP($200,000)</t>
  </si>
  <si>
    <t>2.1.- Gestión de las redes sociales de la SESNA</t>
  </si>
  <si>
    <t xml:space="preserve">
Promedio de las tasas de crecimiento de suscriptores a redes sociales</t>
  </si>
  <si>
    <t>Trimestral</t>
  </si>
  <si>
    <t>Base de datos sobre las métricas de las redes sociales de la SESNA bajo resguardo de la Dirección de Promoción de la Integridad de la DGFCI</t>
  </si>
  <si>
    <t>Las redes sociales continúan siendo medios atractivos para la consulta de información e interacción digital..</t>
  </si>
  <si>
    <t>Este año se abrieron dos nuevas redes sociales: TikTok e Instagram. Para su cálculo se tomó en cuenta el crecimiento respecto al mes de febrero, ya que no se cuenta con una línea base, y el cálculo arrojaría números infinitos.  Se tomó como base febrero, para que haya una regularización en el crecimiento del primer mes de operaciones en las nuevas redes aperturadas. En este mismo sentido, el resultado para este periodo es un resultado  esperado dado el aumento de seguidores en estos dos nuevos canales y se estima que el crecimiento se normalice dentro de los parámetros previstos.</t>
  </si>
  <si>
    <t>Pago de licenciemiento de software para la administración de las redes institucionales.
Descarga y procesamiento de las métricas por cada red social para su análisis</t>
  </si>
  <si>
    <t>Patentes, derechos de autor, regalías y otros</t>
  </si>
  <si>
    <t>Establecido en el Anteproyecto de DGVI y transferido a la DFCI</t>
  </si>
  <si>
    <t>Capacitación en comunicación política
Capacitación técnica para el análisis de metadatos en redes sociales</t>
  </si>
  <si>
    <t xml:space="preserve">2.2.- Generación de productos de difusión </t>
  </si>
  <si>
    <t>Porcentaje de avance en la generación de productos de difusión</t>
  </si>
  <si>
    <t xml:space="preserve">Gestión </t>
  </si>
  <si>
    <t>Archivo de la Dirección de Promoción de la Integridad de la DGFCI</t>
  </si>
  <si>
    <t>La población tiene interés en conocer sobre la cultura de la integridad y las acciones anticorrupción.</t>
  </si>
  <si>
    <t>3.1.- Desarrollo de la maqueta del Portal SESNA</t>
  </si>
  <si>
    <t>Porcentaje de avance en la construcción de la propuesta para el Portal SESNA</t>
  </si>
  <si>
    <t>El indicado mide el grado de avance de las etapas del desarrollo del proyecto. Estas comprenden: elabación de anexo técnico, aprobación de la propuesta, financiamiento, desarrollo y operación del Portal SESNA</t>
  </si>
  <si>
    <t>(Número de etapas concretadas/Número de etapas programadas) * 100</t>
  </si>
  <si>
    <t>El diseño de la maqueta del portal SESNA es aprobado</t>
  </si>
  <si>
    <t xml:space="preserve">Elaboración de módulos propuestas del portal SESNA
Ejecución de los diseños propuestos
Revisión de la correcta operación del Portal </t>
  </si>
  <si>
    <t>Servicios de desarrollo de aplicaciones informáticas</t>
  </si>
  <si>
    <t>3.2- Actualización del Banco de Buenas Prácticas Internacionales en el combate a la corrupción</t>
  </si>
  <si>
    <t>Porcentaje de avance en la valoración de buenas prácticas</t>
  </si>
  <si>
    <t>Archivo de la Dirección de Promoción de la Integridad de la DGFCI.
Base de datos del Banco de Buenas Prácticas Internacionales en el Combate a la corrupción</t>
  </si>
  <si>
    <t>Las buenas prácticas son herramientas valiosas de consulta para las personas involucradas en el combate a la corrupción.</t>
  </si>
  <si>
    <t>Unidad Administrativa a cargo del Proyecto</t>
  </si>
  <si>
    <t>Proyecto</t>
  </si>
  <si>
    <t>Resumen del Proyecto</t>
  </si>
  <si>
    <t>Costo del proyecto</t>
  </si>
  <si>
    <t>Financiamiento</t>
  </si>
  <si>
    <t xml:space="preserve">Dirección General de Fomento de la Cultura de la Integridad </t>
  </si>
  <si>
    <t>Construcción del Portal SESNA</t>
  </si>
  <si>
    <t>En el marco del Programa de Promoción, Difusión y Comunicación de la SESNA, está previsto el rediseño de la página institucional para convertirla en un portal de fácil acceso a las herramientas y productos que en integridad, anticorrupción, difusión y construcción de capacidades genera la SESNA . Lo anterior, atendiendo estándares alto de accesibilidad y uso de lenguaje incluyente.</t>
  </si>
  <si>
    <t>Partidas:
33301 Servicios de Desarrollo de aplicaciones informáticas
Recurso que se utilizará para el pago a consultor externo</t>
  </si>
  <si>
    <t>Banco de Buenas Prácticas en el combate a la corrupción (internacionales y nacionales)</t>
  </si>
  <si>
    <t xml:space="preserve">En el marco del rediseño y posterior presentación del portal SESNA está prevista la actualización y rediseño del Banco de Buenas Prácticas en el combate a la corrupción para lo cual se tiene prevista la incorporación de herramientas de visualización interactiva que faciliten la consulta de la información, la incorporación de buenas prácticas en México (con especial atención en el orden estatal y municipal), así como la atención a protocolos y/o estándares de accesibilidad  que haga del Banco una herramienta de consulta y difusión de conocimiento útil, relevante y pertinente, que pueda nutrir el debate académico, así como la discusión en agendas de política pública en la materia </t>
  </si>
  <si>
    <t>Financiamiento externo</t>
  </si>
  <si>
    <t>Este proyecto se buscará financiar en el marco del Fondo Conjunto México-Alemania, en específico de los recursos que la SESNA recibirá este año de la AMEXCID y que serán administrados por el PNUD en México</t>
  </si>
  <si>
    <t>Plataforma de Aprendizaje Anticorrupción</t>
  </si>
  <si>
    <t>En el marco del Programa de Capacitación asi como del rediseño del Portal SESNA se tiene prevista la actualización gráfica de la Plataforma con base en la identidad gráfica y la maquetación que se defina para el Portal.</t>
  </si>
  <si>
    <t>Construcción de capacidades en la DGFCI</t>
  </si>
  <si>
    <t>Se prevé utilizar el recurso para la capacitación del personal de la DGFCI en materia de comunicación política, estrategias para el uso y aprovechamiento de redes sociales, así como para el análisis de datos correspondiente. 
Sobre este punto, en colaboración con el área de Riesgos e Inteligencia Anticorrupción está prevista la construcción de un modelo de analítica de la conversación pública sobre corrupción en redes sociales</t>
  </si>
  <si>
    <t xml:space="preserve">Partidas:
33401  Servicios para capacitación a servidores públicos 
</t>
  </si>
  <si>
    <t xml:space="preserve">Lanzamiento de la  Plataforma de Aprendizaje Anticorrupción </t>
  </si>
  <si>
    <t xml:space="preserve">Como parte del Programa de Capacitación de la SESNA se prevé llevar a cabo un evento de presentación de la Plataforma de Aprendizaje Anticorrupción al cual asistan presidencias de los sistemas locales anticorrupción, el Comité Coordinador del SNA, aorganismos internacionales, agencias de cooperación organizaciones de la sociedad civil, así como integrantes de las Comisiones especializadas en anticorrupciónd el Senado de la Reública y la Cámara de Diputados. Asimismo, está previsto continuar con el acompañamiento  que el equipo consultor de la Universidad Nacional Autónoma de México (UNAM) ha llevacado a cago en materia técnica (programación y mantenimiento de la Plataforma en Moodle) y pedagógico (acompañamiento en la revisión al diseño instruccional de los cursos). Lo anterior es fundamental para la adecuada operación y el rigor de los materiales contenidos en la Plataforma.
</t>
  </si>
  <si>
    <t>Presupuesto adicional  y fondo internacionales</t>
  </si>
  <si>
    <t xml:space="preserve">Gestión y análisis de redes sociales institucionales </t>
  </si>
  <si>
    <t>En el marco del Programa de Promoción, Difusión y Comunicación de la SESNA, está previsto el pago de licencias de software especializado para la gestión y el aprovechamiento de méticas en redes sociales que permitan obtener información oportunda y relevantes sobre las interacciones registradas en las cuentas de la SESNA.</t>
  </si>
  <si>
    <t xml:space="preserve">Partidas:
32701 Patentes, derechos de autor, regalías y otros
</t>
  </si>
  <si>
    <t xml:space="preserve">El presupuesto contemplado se ejercerá para reforzar la organización y desarrollo del Día Internacional contra la Corrupción programado para 4 y 5 de diciembre del presente </t>
  </si>
  <si>
    <t>Recurso para el desarrollo del diseño instruccional y montaje de un nuevo curso para la PAA</t>
  </si>
  <si>
    <t>Para cubrir el pago de licencias de APIs de la red social Twitter, elemento base para el proyecto de analítica de redes sociales de la SESNA</t>
  </si>
  <si>
    <t xml:space="preserve">Para cubrir el pago de cursos para manejo de redes sociales </t>
  </si>
  <si>
    <t>Se pretende desarrollar micrositios especializados en herramientas anticorrupción</t>
  </si>
  <si>
    <t xml:space="preserve">ptc_red = promedio de las tasas de crecimiento de suscriptores a redes sociales
ptc_red = s_(tc)_i / 6
ptc = promedio de tasa de crecimiento
tc = tasa de crecimiento
red = red social
s_ = suma
_i = la i ésima red social
6 = el número total de redes sociales
La tasa de crecimiento de cada red social se calcula de la siguiente manera...
tc = ((Número de suscriptores nuevos en la red social i - Número de suscriptores de de la red social i en periodo anterior) / Número de suscriptores de la red social i en el periodo anterior)*100
</t>
  </si>
  <si>
    <t>El indicador mide el porcentaje de avance en la realización de  las actividades programadas y solicitadas a las DGFCI en el marco del respectivo Programa. Estas actividades comprenden: a. Actividades de comunicación social b. desarrollo de productos de difusión c. desarrollo del nuevo Portal SESNA .</t>
  </si>
  <si>
    <t>Apertura de cuentas oficiales de la SESNA en dos redes sociales adicionales (TikTok e Instagram), así como el giro en la estrategia de contenidos partiendo de una oferta diferenciada por red.</t>
  </si>
  <si>
    <t>Crecimiento que superó considerablemente la meta establecida, que será tomado como base para ajustes posteriores.</t>
  </si>
  <si>
    <t>El indicador mide la tasa de variación en el número de seguidores/suscriptores en las redes en funcionamiento de la SESNA (FB, TikTok, Twitter, LinkedIn, Instagram y YouTube) . 
El indicador parte de la suma de las tasas de cada red social dada la diferencia en audiencias y contenidos que se generan.</t>
  </si>
  <si>
    <t>En este trimestre se realizaron 14 de los 16 productos programados en materia de difusión, toda vez que fue postergada la elaboración la primera cápsula Integridad(Es) programada para el mes de marzo, así como el paquete de infografías correspondiente a "Qué es el SNA y quiénes lo integran"</t>
  </si>
  <si>
    <t xml:space="preserve">(Número de productos de difusión generados  / Número de productos de difusión programados y solicitados) *100 </t>
  </si>
  <si>
    <t>El indicador mide el porcentaje de avance en la generación de productos de difusión que comprenden videos cortos, cápsulas, eventos, conferencias, foros concursos, conversatorios con respecto a los productos programados y solicitados.</t>
  </si>
  <si>
    <t>El resultado obtenido alcanza el parámetro "Aceptable" definido para fines de semaforización.</t>
  </si>
  <si>
    <t>Se logró realizar casi la totalidad de las actividades solicitadas no obstante la cancelación por parte de la persona invitada y por ajustes en las solicitudes de productos de difusión por parte del Secretario Técnico.</t>
  </si>
  <si>
    <t>Se cumplió con la meta programada</t>
  </si>
  <si>
    <t>Se llevó a cabo la revisión general del Banco y las 23 prácticas contenidas</t>
  </si>
  <si>
    <t>El indicador mide  el porcentaje de personas que concluyeron los cursos en la PAA con respecto al total de personas inscritas en los cursos.</t>
  </si>
  <si>
    <t>((Actividades de comunicación realizadas / actividades de comunicación programadas y solicitadas) * .4 + (Productos en materia de difusión realizados / productos en materia de difusión programados y solicitados) *.3  + (Actividades para el desarrollo del Portal SESNA desarrolladas / actividades para el desarrollo del Portal SESNA programadas) *.3) *100</t>
  </si>
  <si>
    <t>(Número de fases completadas / Número de total de fases) *100</t>
  </si>
  <si>
    <t xml:space="preserve">El indicador mide el porcentaje de avance en la revisión sobre la vigencia de las buenas prácticas con respecto al total de buenas prácticas (23) albergadas en el Banco de Buenas Prácticas dentro del Portal de la SESNA construido. La revisión comprende las siguientes fases:
 1. Valoración general del contenido en el Banco 2. Primera revisión y determinación sobre la pertinencia y relevancia de al menos 7  prácticas alojadas  3. Segunda revisión y determinación sobre la pertinencia y relevancia de al menos 14 de las prácticas alojadas, y 4. Tercera revisión y determinación sobre la pertinencia y relevancia del total de las prácticas alojadas </t>
  </si>
  <si>
    <t>En este periodo se llevó a cabo la primera fase que consiste en una valoración general del Banco, así como de las prácticas previamente contenidas en el repositorio de buenas prácticas. A partir de esto se revisaron 23 prácticas internacionales. Esta información será la base para los análisis subsecuentes, así como para el plantamiento de un eventual rediseño del Banco</t>
  </si>
  <si>
    <t xml:space="preserve">
Contribuir al desarrollo de mecanismos de coordinación e insumos técnicos, metodologías y herramientas que permitan el diseño, adopción, implementación, difusión, seguimiento y evaluación de políticas públicas integrales de prevención, detección y disuasión de faltas administrativas y hechos de corrupción, así como fiscalización y control de recursos públicos en el ámbito del Sistema Nacional Anticorrupción, mediante la apropiación del conocimiento en materia de anticorrupción e integridad  </t>
  </si>
  <si>
    <t>Selección para MIR SESNA</t>
  </si>
  <si>
    <t>SÍ</t>
  </si>
  <si>
    <t>NO</t>
  </si>
  <si>
    <t xml:space="preserve">SÍ
Redacción:
Incorporación de cursos al programa de Capacitación Especializada en Anticorrupción e Integridad </t>
  </si>
  <si>
    <t xml:space="preserve">SÍ
Redacción:
Ejecución del programa de Promoción, Difusión y comunicación </t>
  </si>
  <si>
    <t>SÍ
Redacción:
Instrumentos y herramientas para la socialización de conocimiento en materia de integridad y anticorrupción implementados.</t>
  </si>
  <si>
    <t xml:space="preserve">Porcentaje de atención a necesidades de capacitación Especializada en Anticorrupción e Integridad </t>
  </si>
  <si>
    <t xml:space="preserve">Porcentaje de cumplimiento del Programa  de Promoción, Difusión y comunicación </t>
  </si>
  <si>
    <t>Se cumplió con la meta, que consiste en la integración y/o adaptación de los 3 cursos contemplados para este trimestre: Introducción al Sistema Nacional Anticorrupción, Ética e integridad en el servicio público, e Integridad para MiPyMEs.</t>
  </si>
  <si>
    <t>Se realizó la revisión de 3 cursos en el periodo, así como la integración de 1 de los cursos a la Plataforma de Aprendizaje Anticorrupción.</t>
  </si>
  <si>
    <t>Se cumplió con la meta programada de los 3 cursos revisados, desarrollados, actualizados y/o integrados de la Plataforma de Aprendizaje Anticorrupción.</t>
  </si>
  <si>
    <t>(((315+409)/724)*0,4)+(0,9375*0,3)+(1*0,3)</t>
  </si>
  <si>
    <t>Se sobrepasó la meta establecida para este periodo, al superar la meta en actividades de comunicación y cumplirse las metas de los componentes de Capacitación y Creación del Portal SESNA.</t>
  </si>
  <si>
    <t>Los materiales de comunicación sobrepasaron la meta prevista, los otros componentes quedaron dentro del rango aceptable.</t>
  </si>
  <si>
    <t>Se superó la meta, entrando dentro del rango de riesgo.</t>
  </si>
  <si>
    <t>Se cumplieron con los objetivos planteados para el avance en la construcción del portal SESNA, consistiendo en la generación y envío para revisión del anexo técnico.</t>
  </si>
  <si>
    <t>Se realizó la primera fase para la realización del proyecto de rediseño del portal, tras lo cual se recibieron observaciones al anexo técnico por parte de Estrategia Digital Nacional.</t>
  </si>
  <si>
    <t>Se cumplió con la meta de avance para el periodo.</t>
  </si>
  <si>
    <t>La satisfacción de las personas que tomaron el curso y respondieron a la encuesta de opinión sobrepasó la expectativa que se tenía programada de 7,5, al haber tenido una calificación general de 9,49. Esta métrica se obtiene a partir de un ítem específico de la encuesta que evalúa aspectos generales como: estructura, objetivos, contenidos, recursos, actividades, evaluación y tiempo.</t>
  </si>
  <si>
    <t>Se contó con un grado de satisfacción superior al esperado en el periodo, por parte de las personas que contestaron la encuesta de opinión.</t>
  </si>
  <si>
    <t>Se sobrepasó la meta entrando en un parámetro crítico.</t>
  </si>
  <si>
    <t>El resultado de las actividades de capacitación entra dentro el rango aceptable, estando ligeramente por debajo de la meta esperada de 70%, con una eficiencia terminal de 61%. Al haber aprobado 446 de las 727 personas inscritas al curso disponible: Introducción al Sistema Nacional Anticorrupción.</t>
  </si>
  <si>
    <t>446 de las 727 personas que se inscribieron a la oferta disponible de la PAA acreditaron el curso</t>
  </si>
  <si>
    <t>El resultado estuvo dentro del rango aceptable para la meta establecida.</t>
  </si>
  <si>
    <t>Se realizó la revisión pedagógica y se actualizaron los 3 cursos planeados para este periodo: Introducción al Sistema Nacional Anticorrupción, Integridad Corporativa para MiPyMEs y Ética e integridad en el Servicio Público.</t>
  </si>
  <si>
    <t>Se revisaron, ajustaron y/o actualizaron los 3 cursos programados para el periodo.</t>
  </si>
  <si>
    <t>Se cumplió con la meta prevista para cumplir con las actividades de gestión de la oferta de la Plataforma de Aprendizaje Anticorrupción.</t>
  </si>
  <si>
    <t>Se tuvo un crecimiento sostenido en las distintas redes sociales, superando las proyecciones establecidas para el periodo.</t>
  </si>
  <si>
    <t>Se tuvo un resultado de riesgo en el crecimiento de las redes sociales de la SESNA.</t>
  </si>
  <si>
    <t>Se superó la meta un punto porcentual por arriba de lo planteado, siguiendo con la tendencia de crecimiento en las 6 redes sociales de la SESNA, entrando en el rango de riesgo.</t>
  </si>
  <si>
    <t>En el periodo se cumplieron con 15 de las 16 actividades/publicaciones de difusión programadas, entrando dentro del rango aceptable.</t>
  </si>
  <si>
    <t>Se realizaron 15 de las 16 actividades planteadas para el periodo correspondiente.</t>
  </si>
  <si>
    <t>se cumplió con la meta y se obtuvo un resultado aceptable para este periodo.</t>
  </si>
  <si>
    <t>El 20% representa elaboración y envió del anexo técnico para valoración del OIC,  así como de la Estrategia Digital Nacional. Al momento, el anexo fue devuelto por parte de EDN para la atención de observaciones</t>
  </si>
  <si>
    <t>Se realizó la concepción de una propuesta de anexo técnico para el desarrollo del portal SESNA.</t>
  </si>
  <si>
    <t>Se cumplió con las actividades previstas para esta fase del proyecto.</t>
  </si>
  <si>
    <t>A partir de una ficha de revisión, se ha evaluado la pertinencia y relevancia de un total de 16 prácticas, alojadas actualmente en el banco. Con base en este corte la DGFCI esta planteando la incorporación de una ficha para la incorporación de nuevas prácticas al banco.</t>
  </si>
  <si>
    <t>Se realizó una revisión técnica de las prácticas alojadas en el banco para determinar su pertinencia.</t>
  </si>
  <si>
    <t>Se aprobaron las 16 prácticas revisadas y se cumplió con la meta establecida.</t>
  </si>
  <si>
    <t>NA</t>
  </si>
  <si>
    <t>Se tuvo un crecimiento desacelerado de suscriptores para este periodo, por lo cual no se cumplió con la meta prevista, considerando factores como el periodo vacacional y la falta de actividades  y /o presencia en foros que normalmente generan tracción mediática</t>
  </si>
  <si>
    <t>Hubo una baja en publicaciones por menor actividad</t>
  </si>
  <si>
    <t>Se generó un estancamiento en el crecimiento y no se cumplió la meta prevista para el periodo</t>
  </si>
  <si>
    <t>En el periodo se cumplieron con 23 de las 27 actividades/publicaciones de difusión programadas, entrando dentro del rango aceptable.</t>
  </si>
  <si>
    <t>Se realizaron 23 de las 27 actividades planteadas para el periodo correspondiente.</t>
  </si>
  <si>
    <t>A partir de una ficha de revisión, se ha evaluado la pertinencia y relevancia de un total de 23 prácticas, alojadas actualmente en el banco. Con base en este corte la DGFCI esta planteando la incorporación de una ficha para la incorporación de nuevas prácticas al banco.</t>
  </si>
  <si>
    <t>Se revisaron las 7 prácticas previstas para este periodo y se sugirío la remoción de 3 de ellas del Banco, cumpliéndo la meta establecida.</t>
  </si>
  <si>
    <t>(1,085/1,085)*.4 + (27/30).3 + (0/4).3</t>
  </si>
  <si>
    <t>4/4) 100=100
(4 Insumos técnicos realizados por la SESNA / 4 Insumos técnicos requeridos por el Comité Coordinador y/o propuestos por la Comisión Ejecutiva) * 100</t>
  </si>
  <si>
    <t xml:space="preserve">
1)	Mediante acuerdo SO-CE-SESNA/16/03/2023.06, adoptado en la Segunda Sesión Ordinaria 2023 de la Comisión Ejecutiva de la Secretaria Ejecutiva del Sistema Nacional, se presentó el “Anteproyecto del Programa de Promoción, Difusión y Comunicación del Sistema Nacional Anticorrupción”, para consideración y en su caso aprobación del Comité Coordinador.
2)	Mediante acuerdo SO-CE-SESNA/06/06/2023.07, adoptado en la Tercera Sesión Ordinaria 2023 de la Comisión Ejecutiva de la Secretaria Ejecutiva del Sistema Nacional, se aprobó el “Marco conceptual de Seguimiento y Evaluación del Sistema Nacional Anticorrupción”, para consideración y en su caso aprobación del Comité Coordinador. 
3)	Mediante acuerdo SE-CE-SESNA/08/11/2023.13, adoptado en la Primera Sesión Extraordinaria 2023 de Comisión Ejecutiva de la Secretaría Ejecutiva del Sistema Nacional Anticorrupción, se aprobaron los “Indicadores Nacionales, asociados a los Objetivos Específicos de la Política Nacional Anticorrupción”, para consideración y en su caso aprobación del Comité Coordinador. 
4)	Mediante acuerdo SE-CE-SESNA/08/11/2023.03, adoptado en la Primera Sesión Extraordinaria 2023 de Comisión Ejecutiva de la Secretaría Ejecutiva del Sistema Nacional Anticorrupción, se aprobó la elaboración de un proyecto de “Recomendación no vinculante para realizar la óptima integración de los Sistemas Estatales Anticorrupción”, que pudiera someterse a consideración y, en su caso, aprobación del Comité Coordinador del Sistema Nacional Anticorrupción en la Primera Sesión Ordinaria de 2024, por conducto del Presidente del Comité de Participación Ciudadana. 
En ese sentido, mediante acuerdo SO-CE-SESNA/15/12/2023.05, adoptado en la Cuarta Sesión Ordinaria 2023 de la Comisión Ejecutiva de la Secretaría Ejecutiva del Sistema Nacional Anticorrupción, se tuvo por entregado el “Proyecto de Recomendación no vinculante para realizar los nombramientos faltantes en los Sistemas Estatales Anticorrupción, en cumplimiento al ACUERDO SE-CE-SESNA/08/11/2023.03”, aprobado por la Comisión Ejecutiva de la SESNA en la Primera Sesión Extraordinaria 2023, para consideración y en su caso aprobación del Comité Coordinador. </t>
  </si>
  <si>
    <t xml:space="preserve">
1)	El “Programa de Promoción, Difusión y Comunicación del Sistema Nacional Anticorrupción” aprobado en la Segunda Sesión Ordinaria 2023 de la Comisión Ejecutiva de la Secretaria Ejecutiva del Sistema Nacional, se presentó y aprobó en la Segunda Sesión Ordinaria 2023 del Comité Coordinador del SNA, celebrada el 11 de mayo de 2023. 
2)	El “Marco conceptual de Seguimiento y Evaluación del Sistema Nacional Anticorrupción”, adoptado en la Tercera Sesión Ordinaria 2023 de la Comisión Ejecutiva de la Secretaria Ejecutiva del Sistema Nacional, se presentó y aprobó en la Primera Sesión Extraordinaria 2023, del Comité Coordinador del SNA, celebrada el 04 de julio de 2023. 
3)	Los “Indicadores Nacionales, asociados a los Objetivos Específicos de la Política Nacional Anticorrupción”, aprobados en la Primera Sesión Extraordinaria 2023 de Comisión Ejecutiva de la Secretaría Ejecutiva del Sistema Nacional Anticorrupción, serán presentados en la Primera Sesión Extraordinaria 2024, del Comité Coordinador del SNA, convocada para el 12 de enero de 2024. 
4)	 La “Recomendación no vinculante para realizar la óptima integración de los Sistemas Estatales Anticorrupción”, adoptada en la Primera Sesión Extraordinaria 2023 de Comisión Ejecutiva de la Secretaría Ejecutiva del Sistema Nacional Anticorrupción, y la cual será presentada el la Primera Sesión Ordinaria 2024 del Comité Coordinador del SNA.</t>
  </si>
  <si>
    <t>La suma de los componentes refleja un resultado aceptable, al haber cumplido con la meta de personas suscriptoras y de personas servidoras públicas y público en general capacitados en el periodo.</t>
  </si>
  <si>
    <t>Se realizó una gestión adecuada de redes sociales, generando un crecimiento sostenido, así cómo un seguimiento puntual a las personas inscritas a los cursos, con lo que se logró que acreditaran estos de manera satisfactoria, cercano a la proporción estimada de 70% de eficiencia terminal.</t>
  </si>
  <si>
    <t>El resultado estuvo en el rango de aceptable, al haber obtenidio un porcentaje cercano a la meta de 85%.</t>
  </si>
  <si>
    <t>Se actualizaron e incorporaron a la Plataforma de Aprendizaje Anticorrupción los cursos: Introducción al Análisis de Riesgos de Corrupción y Ciencias del Comportamiento en el Combate a la Corrupción. El curso de  Implicaciones de los Derechos Humanos en la Lucha Anticorrupción fue revisado y se encuentra en proceso de ajustes el tratamiento de los temas.</t>
  </si>
  <si>
    <t>Se realizó la revisión de 3 cursos en el periodo.</t>
  </si>
  <si>
    <t>Se cumplió con la revisión de 3 cursos previstos y se incorporaron 4 cursos en la Plataforma de Aprendizaje Anticorrupción, de los cuales ya se había hecho la revisión de dos en el primer semestre.</t>
  </si>
  <si>
    <t>No se cumplió la meta establecida para este periodo, al lograrse lo previsto en actividades de Promoción, Difusión y Comunicación , pero no realizarse las actividades en torno la creación del Portal SESNA, ya que este emprendimiento se tuvo que poner en pausa.</t>
  </si>
  <si>
    <t>Se cumplieron con las actividades de Promoción y generación de materiales de difusión, pero las actividades para la creación del Portal SESNA tuvieron que ser pospuestas al ejercicio del siguiente año, ya que los Términos de referencia fueron sujetos de revisión y adecuación a fin de fortalecer los términos en los que se realizará la contratación de servicios para este objetivo.</t>
  </si>
  <si>
    <t>En este periodo se recibió retroalimentación respecto a la construcción del anexo técnico, lo cual puso en pausa las labores para el cumplimiento de objetivos respecto a esta actividad</t>
  </si>
  <si>
    <t>La propuesta de anexo técnico fue devuelta para su fortalecimiento</t>
  </si>
  <si>
    <t>No avanzó con el proceso de diseño del portal</t>
  </si>
  <si>
    <t>La satisfacción de las personas que tomaron los cursos y respondieron a la encuesta de opinión sobrepasó la expectativa que se tenía programada de 7.5, al haber obtenido una calificación general de 9.37. Esta métrica se obtiene a partir de un ítem específico de la encuesta que evalúa aspectos generales como: estructura, objetivos, contenidos, recursos, actividades, evaluación y tiempo.</t>
  </si>
  <si>
    <t>Se contó con un grado de satisfacción superior al esperado en el periodo, por parte de las personas que contestaron la encuesta de opinión. Lo anterior, tratándose del desarrollo del primer año de funcionamiento de la PAA.</t>
  </si>
  <si>
    <t>Se sobrepasó la meta entrando en un parámetro crítico, dada una subestimación inicial de la satisfacción, por lo que se recalibrará la meta para ejercicios posteriores.</t>
  </si>
  <si>
    <t xml:space="preserve">El resultado de las actividades de capacitación entra dentro el rango aceptable, alcanzando una Eficiencia Terminal de 66.39%. Al haber aprobado 5,051 de las 7,608 personas inscritas a los cursos: Introducción al Sistema Nacional Anticorrupción, Ética e Integridad en el Servicio Público, Integridad Corporativa para MIPYMES, Introducción al Análisis de Riesgos de Corrupción y Ciencias del Comportamiento en el Combate a la Corrupción </t>
  </si>
  <si>
    <t>5,051 de las 7,608 personas que se inscribieron a la oferta disponible de la PAA acreditaron los cursos.</t>
  </si>
  <si>
    <t>El resultado estuvo dentro del rango aceptable al haber obtenido un porcentaje dentro del parámetro establecido.</t>
  </si>
  <si>
    <t>Se realizó la revisión pedagógica de los 3 cursos planeados para este periodo: Introducción al Análisis de Riesgos de Corrupción, Ciencias del Comportamiento en el Combate a la Corrupción e Implicaciones de los Derechos Humanos en la Lucha Anticorrupción.</t>
  </si>
  <si>
    <t>Se revisaron los 3 cursos programados para el periodo.</t>
  </si>
  <si>
    <t>Se tuvo un crecimiento desacelerado de personas suscriptoras para este periodo, por lo cual no se cumplió con la meta prevista, considerando factores como el periodo vacacional y la falta de actividades  y /o presencia en foros que normalmente generan tracción mediática.</t>
  </si>
  <si>
    <t>Hubo una baja en publicaciones por menor actividad, menor cantidad de eventos relevantes y se atravesó el periodo vacacional.</t>
  </si>
  <si>
    <t>Se normalizó el crecimiento y se tuvo un resultado menor al esperado</t>
  </si>
  <si>
    <t>En el periodo se cumplieron con 6 de las 7 actividades de difusión programadas, entrando dentro del rango aceptable.</t>
  </si>
  <si>
    <t>Se realizaron 6 de las 7 actividades planteadas para el periodo correspondiente.</t>
  </si>
  <si>
    <t>Se pusieron en pausa las actividades para el desarrollo de la maqueta, tras recibir observaciones a los términos de referencia, por lo que no se registraron avances en el periodo.</t>
  </si>
  <si>
    <t xml:space="preserve">Se detectó la necesidad de modificar la documentación alusiva a los términos de referencia, a fin de poder seguir con las actividades de desarrollo de la maqueta. </t>
  </si>
  <si>
    <t>No se cumplieron los objetivos establecidos.</t>
  </si>
  <si>
    <t xml:space="preserve">A partir de una ficha de revisión, se ha evaluado la pertinencia y relevancia de un total de 23 prácticas, alojadas actualmente en el banco. </t>
  </si>
  <si>
    <t>Se revisaron las 4 prácticas previstas para este periodo y se sugirío la remoción de 3 de ellas del Banco, cumpliéndo la meta establecida.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</si>
</sst>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8" formatCode="&quot;$&quot;#,##0.00;[Red]\-&quot;$&quot;#,##0.00"/>
    <numFmt numFmtId="44" formatCode="_-&quot;$&quot;* #,##0.00_-;\-&quot;$&quot;* #,##0.00_-;_-&quot;$&quot;* &quot;-&quot;??_-;_-@_-"/>
    <numFmt numFmtId="43" formatCode="_-* #,##0.00_-;\-* #,##0.00_-;_-* &quot;-&quot;??_-;_-@_-"/>
    <numFmt numFmtId="164" formatCode="&quot;$&quot;#,##0.00"/>
  </numFmts>
  <fonts count="26">
    <font>
      <sz val="11"/>
      <color theme="1"/>
      <name val="Calibri"/>
      <family val="2"/>
      <scheme val="minor"/>
    </font>
    <font>
      <sz val="11"/>
      <color theme="1"/>
      <name val="Calibri"/>
      <family val="2"/>
      <scheme val="minor"/>
    </font>
    <font>
      <b/>
      <sz val="11"/>
      <color theme="1"/>
      <name val="Soberana Sans"/>
      <family val="3"/>
    </font>
    <font>
      <sz val="11"/>
      <color theme="1"/>
      <name val="Soberana Sans"/>
      <family val="3"/>
    </font>
    <font>
      <sz val="14"/>
      <color theme="1"/>
      <name val="Calibri"/>
      <family val="2"/>
      <scheme val="minor"/>
    </font>
    <font>
      <strike/>
      <sz val="14"/>
      <color theme="1"/>
      <name val="Calibri"/>
      <family val="2"/>
      <scheme val="minor"/>
    </font>
    <font>
      <i/>
      <sz val="14"/>
      <color theme="1"/>
      <name val="Calibri"/>
      <family val="2"/>
      <scheme val="minor"/>
    </font>
    <font>
      <sz val="22"/>
      <color theme="0"/>
      <name val="Calibri"/>
      <family val="2"/>
      <scheme val="minor"/>
    </font>
    <font>
      <sz val="20"/>
      <color theme="0"/>
      <name val="Calibri"/>
      <family val="2"/>
      <scheme val="minor"/>
    </font>
    <font>
      <b/>
      <sz val="20"/>
      <color theme="1"/>
      <name val="Calibri Light"/>
      <family val="2"/>
      <scheme val="major"/>
    </font>
    <font>
      <b/>
      <sz val="11"/>
      <color theme="1"/>
      <name val="Soberana Sans"/>
    </font>
    <font>
      <sz val="11"/>
      <color theme="1"/>
      <name val="Soberana Sans"/>
    </font>
    <font>
      <b/>
      <sz val="10"/>
      <color theme="1"/>
      <name val="Calibri Light"/>
      <family val="2"/>
      <scheme val="major"/>
    </font>
    <font>
      <b/>
      <sz val="9"/>
      <color theme="1"/>
      <name val="Calibri Light"/>
      <family val="2"/>
      <scheme val="major"/>
    </font>
    <font>
      <b/>
      <sz val="10"/>
      <color theme="0"/>
      <name val="Calibri Light"/>
      <family val="2"/>
      <scheme val="major"/>
    </font>
    <font>
      <b/>
      <sz val="11"/>
      <color theme="0"/>
      <name val="Soberana Sans"/>
      <family val="3"/>
    </font>
    <font>
      <sz val="8"/>
      <name val="Calibri"/>
      <family val="2"/>
      <scheme val="minor"/>
    </font>
    <font>
      <sz val="10"/>
      <color theme="1"/>
      <name val="Calibri Light"/>
      <family val="2"/>
      <scheme val="major"/>
    </font>
    <font>
      <b/>
      <sz val="11"/>
      <color theme="0"/>
      <name val="Calibri"/>
      <family val="2"/>
      <scheme val="minor"/>
    </font>
    <font>
      <b/>
      <sz val="16"/>
      <color theme="0"/>
      <name val="Calibri"/>
      <family val="2"/>
      <scheme val="minor"/>
    </font>
    <font>
      <b/>
      <sz val="16"/>
      <color rgb="FFFF0000"/>
      <name val="Calibri"/>
      <family val="2"/>
      <scheme val="minor"/>
    </font>
    <font>
      <sz val="11"/>
      <name val="Soberana Sans"/>
    </font>
    <font>
      <sz val="11"/>
      <name val="Soberana Sans"/>
      <family val="3"/>
    </font>
    <font>
      <sz val="11"/>
      <color rgb="FF444444"/>
      <name val="Consolas"/>
      <family val="3"/>
    </font>
    <font>
      <sz val="11"/>
      <color rgb="FF000000"/>
      <name val="Calibri"/>
      <family val="2"/>
    </font>
    <font>
      <sz val="11"/>
      <color rgb="FF000000"/>
      <name val="Soberana Sans"/>
      <family val="3"/>
      <charset val="1"/>
    </font>
  </fonts>
  <fills count="1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2" tint="-0.249977111117893"/>
        <bgColor indexed="64"/>
      </patternFill>
    </fill>
    <fill>
      <patternFill patternType="solid">
        <fgColor rgb="FF00FFFF"/>
        <bgColor indexed="64"/>
      </patternFill>
    </fill>
    <fill>
      <patternFill patternType="solid">
        <fgColor theme="3" tint="0.59999389629810485"/>
        <bgColor indexed="64"/>
      </patternFill>
    </fill>
    <fill>
      <patternFill patternType="solid">
        <fgColor rgb="FFC00000"/>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bgColor indexed="64"/>
      </patternFill>
    </fill>
    <fill>
      <patternFill patternType="solid">
        <fgColor theme="4" tint="0.59999389629810485"/>
        <bgColor indexed="64"/>
      </patternFill>
    </fill>
    <fill>
      <patternFill patternType="solid">
        <fgColor rgb="FFA5A5A5"/>
      </patternFill>
    </fill>
    <fill>
      <patternFill patternType="solid">
        <fgColor theme="4" tint="-0.49998474074526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theme="1"/>
      </left>
      <right style="hair">
        <color theme="1"/>
      </right>
      <top style="hair">
        <color theme="1"/>
      </top>
      <bottom style="hair">
        <color theme="1"/>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s>
  <cellStyleXfs count="6">
    <xf numFmtId="0" fontId="0"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8" fillId="12" borderId="24" applyNumberFormat="0" applyAlignment="0" applyProtection="0"/>
    <xf numFmtId="9" fontId="1" fillId="0" borderId="0" applyFont="0" applyFill="0" applyBorder="0" applyAlignment="0" applyProtection="0"/>
  </cellStyleXfs>
  <cellXfs count="236">
    <xf numFmtId="0" fontId="0" fillId="0" borderId="0" xfId="0"/>
    <xf numFmtId="0" fontId="4" fillId="0" borderId="0" xfId="0" applyFont="1"/>
    <xf numFmtId="0" fontId="4" fillId="0" borderId="0" xfId="0" applyFont="1" applyAlignment="1">
      <alignment horizontal="center" vertical="center" wrapText="1"/>
    </xf>
    <xf numFmtId="0" fontId="4" fillId="0" borderId="13" xfId="0" applyFont="1" applyBorder="1" applyAlignment="1">
      <alignment vertical="center" wrapText="1"/>
    </xf>
    <xf numFmtId="0" fontId="4" fillId="0" borderId="0" xfId="0" applyFont="1" applyAlignment="1">
      <alignment vertical="center" wrapText="1"/>
    </xf>
    <xf numFmtId="0" fontId="4" fillId="0" borderId="9" xfId="0" applyFont="1" applyBorder="1" applyAlignment="1">
      <alignment vertical="center" wrapText="1"/>
    </xf>
    <xf numFmtId="0" fontId="6" fillId="0" borderId="0" xfId="0" applyFont="1"/>
    <xf numFmtId="0" fontId="2" fillId="5" borderId="0" xfId="0" applyFont="1"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8" borderId="1"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9" fillId="4" borderId="18" xfId="0" applyFont="1" applyFill="1" applyBorder="1" applyAlignment="1" applyProtection="1">
      <alignment horizontal="center" vertical="center" wrapText="1"/>
      <protection locked="0"/>
    </xf>
    <xf numFmtId="0" fontId="2" fillId="5" borderId="14" xfId="0" applyFont="1" applyFill="1" applyBorder="1" applyAlignment="1" applyProtection="1">
      <alignment horizontal="center" vertical="center" wrapText="1"/>
      <protection locked="0"/>
    </xf>
    <xf numFmtId="0" fontId="2" fillId="5" borderId="5" xfId="0"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3" fillId="0" borderId="1" xfId="0" applyFont="1" applyBorder="1" applyAlignment="1" applyProtection="1">
      <alignment vertical="center"/>
      <protection locked="0"/>
    </xf>
    <xf numFmtId="0" fontId="3" fillId="0" borderId="0" xfId="0" applyFont="1" applyAlignment="1" applyProtection="1">
      <alignment vertical="center"/>
      <protection locked="0"/>
    </xf>
    <xf numFmtId="9" fontId="3" fillId="0" borderId="1" xfId="0" applyNumberFormat="1" applyFont="1" applyBorder="1" applyAlignment="1" applyProtection="1">
      <alignment horizontal="center" vertical="center"/>
      <protection locked="0"/>
    </xf>
    <xf numFmtId="0" fontId="3" fillId="0" borderId="6"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2" fillId="0" borderId="0" xfId="0" applyFont="1" applyAlignment="1" applyProtection="1">
      <alignment horizontal="center" vertical="center"/>
      <protection locked="0"/>
    </xf>
    <xf numFmtId="0" fontId="3" fillId="0" borderId="5"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protection locked="0"/>
    </xf>
    <xf numFmtId="9" fontId="3" fillId="0" borderId="5" xfId="0" applyNumberFormat="1" applyFont="1" applyBorder="1" applyAlignment="1" applyProtection="1">
      <alignment horizontal="center" vertical="center"/>
      <protection locked="0"/>
    </xf>
    <xf numFmtId="0" fontId="3" fillId="0" borderId="5"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3" fillId="0" borderId="5" xfId="0" applyFont="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6" xfId="0" applyFont="1" applyBorder="1" applyAlignment="1" applyProtection="1">
      <alignment vertical="center"/>
      <protection locked="0"/>
    </xf>
    <xf numFmtId="0" fontId="3" fillId="0" borderId="8" xfId="0" applyFont="1" applyBorder="1" applyAlignment="1" applyProtection="1">
      <alignment vertical="center"/>
      <protection locked="0"/>
    </xf>
    <xf numFmtId="0" fontId="3" fillId="0" borderId="12" xfId="0" applyFont="1" applyBorder="1" applyAlignment="1" applyProtection="1">
      <alignment horizontal="center" vertical="center" wrapText="1"/>
      <protection locked="0"/>
    </xf>
    <xf numFmtId="0" fontId="3" fillId="0" borderId="12" xfId="0" applyFont="1" applyBorder="1" applyAlignment="1" applyProtection="1">
      <alignment vertical="center" wrapText="1"/>
      <protection locked="0"/>
    </xf>
    <xf numFmtId="0" fontId="3" fillId="0" borderId="16"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12" xfId="0" applyFont="1" applyBorder="1" applyAlignment="1" applyProtection="1">
      <alignment vertical="center"/>
      <protection locked="0"/>
    </xf>
    <xf numFmtId="0" fontId="3" fillId="0" borderId="8" xfId="0" applyFont="1" applyBorder="1" applyAlignment="1" applyProtection="1">
      <alignment horizontal="left" vertical="center" wrapText="1"/>
      <protection locked="0"/>
    </xf>
    <xf numFmtId="0" fontId="10" fillId="0" borderId="0" xfId="0" applyFont="1" applyAlignment="1" applyProtection="1">
      <alignment vertical="center" wrapText="1"/>
      <protection locked="0"/>
    </xf>
    <xf numFmtId="0" fontId="3" fillId="0" borderId="0" xfId="0" applyFont="1" applyAlignment="1" applyProtection="1">
      <alignment horizontal="justify" vertical="center" wrapText="1"/>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justify" vertical="center"/>
      <protection locked="0"/>
    </xf>
    <xf numFmtId="164" fontId="10" fillId="0" borderId="0" xfId="0" applyNumberFormat="1" applyFont="1" applyAlignment="1" applyProtection="1">
      <alignment vertical="center"/>
      <protection locked="0"/>
    </xf>
    <xf numFmtId="164" fontId="3" fillId="0" borderId="0" xfId="0" applyNumberFormat="1" applyFont="1" applyAlignment="1" applyProtection="1">
      <alignment vertical="center"/>
      <protection locked="0"/>
    </xf>
    <xf numFmtId="0" fontId="2" fillId="11" borderId="1"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10" borderId="1" xfId="0" applyFont="1" applyFill="1" applyBorder="1" applyAlignment="1">
      <alignment horizontal="center" vertical="center" wrapText="1"/>
    </xf>
    <xf numFmtId="8" fontId="1" fillId="0" borderId="1" xfId="0" applyNumberFormat="1" applyFont="1" applyBorder="1" applyAlignment="1">
      <alignment horizontal="center" vertical="center"/>
    </xf>
    <xf numFmtId="0" fontId="1" fillId="10"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8" fontId="1" fillId="0" borderId="1" xfId="0" applyNumberFormat="1" applyFont="1" applyBorder="1" applyAlignment="1">
      <alignment horizontal="center" vertical="center" wrapText="1"/>
    </xf>
    <xf numFmtId="0" fontId="0" fillId="10" borderId="1" xfId="0" applyFill="1" applyBorder="1" applyAlignment="1">
      <alignment horizontal="center" vertical="center" wrapText="1"/>
    </xf>
    <xf numFmtId="0" fontId="0" fillId="0" borderId="1" xfId="0" applyBorder="1" applyAlignment="1">
      <alignment horizontal="left" vertical="center" wrapText="1"/>
    </xf>
    <xf numFmtId="0" fontId="1" fillId="0" borderId="0" xfId="0" applyFont="1" applyAlignment="1">
      <alignment vertical="center" wrapText="1"/>
    </xf>
    <xf numFmtId="0" fontId="1" fillId="0" borderId="0" xfId="0" applyFont="1" applyAlignment="1">
      <alignment horizontal="left" vertical="center" wrapText="1"/>
    </xf>
    <xf numFmtId="44" fontId="20" fillId="0" borderId="0" xfId="3" applyFont="1" applyBorder="1"/>
    <xf numFmtId="0" fontId="1" fillId="0" borderId="0" xfId="0" applyFont="1" applyAlignment="1">
      <alignment horizontal="center" vertical="center" wrapText="1"/>
    </xf>
    <xf numFmtId="0" fontId="2" fillId="0" borderId="1" xfId="0" applyFont="1" applyBorder="1" applyAlignment="1" applyProtection="1">
      <alignment horizontal="center" vertical="center"/>
      <protection locked="0"/>
    </xf>
    <xf numFmtId="44" fontId="3" fillId="0" borderId="1" xfId="3" applyFont="1" applyBorder="1" applyAlignment="1" applyProtection="1">
      <alignment horizontal="center" vertical="center" wrapText="1"/>
      <protection locked="0"/>
    </xf>
    <xf numFmtId="44" fontId="3" fillId="0" borderId="1" xfId="3"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pplyProtection="1">
      <alignment vertical="center" wrapText="1"/>
      <protection locked="0"/>
    </xf>
    <xf numFmtId="0" fontId="2" fillId="0" borderId="8"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xf>
    <xf numFmtId="9" fontId="3" fillId="3" borderId="1" xfId="0" applyNumberFormat="1" applyFont="1" applyFill="1" applyBorder="1" applyAlignment="1">
      <alignment horizontal="center" vertical="center"/>
    </xf>
    <xf numFmtId="0" fontId="10" fillId="0" borderId="1" xfId="0" applyFont="1" applyBorder="1" applyAlignment="1">
      <alignment horizontal="justify" vertical="center" wrapText="1"/>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1" fillId="0" borderId="5" xfId="0" applyFont="1" applyBorder="1" applyAlignment="1">
      <alignment horizontal="justify" vertical="center" wrapText="1"/>
    </xf>
    <xf numFmtId="0" fontId="3" fillId="0" borderId="5" xfId="0" applyFont="1" applyBorder="1" applyAlignment="1">
      <alignment horizontal="center" vertical="center" wrapText="1"/>
    </xf>
    <xf numFmtId="0" fontId="21" fillId="0" borderId="5" xfId="0" applyFont="1" applyBorder="1" applyAlignment="1">
      <alignment horizontal="justify" vertical="center" wrapText="1"/>
    </xf>
    <xf numFmtId="0" fontId="21" fillId="0" borderId="5" xfId="0" applyFont="1" applyBorder="1" applyAlignment="1">
      <alignment horizontal="center" vertical="center" wrapText="1"/>
    </xf>
    <xf numFmtId="0" fontId="3" fillId="0" borderId="5" xfId="0" applyFont="1" applyBorder="1" applyAlignment="1">
      <alignment horizontal="justify" vertical="center" wrapText="1"/>
    </xf>
    <xf numFmtId="0" fontId="3" fillId="0" borderId="5" xfId="0" applyFont="1" applyBorder="1" applyAlignment="1">
      <alignment horizontal="center" vertical="center"/>
    </xf>
    <xf numFmtId="9" fontId="3" fillId="3" borderId="5" xfId="0" applyNumberFormat="1" applyFont="1" applyFill="1" applyBorder="1" applyAlignment="1">
      <alignment horizontal="center" vertical="center"/>
    </xf>
    <xf numFmtId="0" fontId="3" fillId="0" borderId="6"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2" xfId="0" applyFont="1" applyBorder="1" applyAlignment="1">
      <alignment horizontal="center" vertical="center" wrapText="1"/>
    </xf>
    <xf numFmtId="0" fontId="3" fillId="10" borderId="12" xfId="0" applyFont="1" applyFill="1" applyBorder="1" applyAlignment="1">
      <alignment horizontal="center" vertical="center" wrapText="1"/>
    </xf>
    <xf numFmtId="0" fontId="3" fillId="0" borderId="12" xfId="0" applyFont="1" applyBorder="1" applyAlignment="1">
      <alignment horizontal="center" vertical="center"/>
    </xf>
    <xf numFmtId="0" fontId="3" fillId="3" borderId="12" xfId="0" applyFont="1" applyFill="1" applyBorder="1" applyAlignment="1">
      <alignment horizontal="center" vertical="center"/>
    </xf>
    <xf numFmtId="0" fontId="22" fillId="0" borderId="1" xfId="0" applyFont="1" applyBorder="1" applyAlignment="1">
      <alignment horizontal="justify" vertical="center" wrapText="1"/>
    </xf>
    <xf numFmtId="0" fontId="3" fillId="10"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21" fillId="0" borderId="1" xfId="0" applyFont="1" applyBorder="1" applyAlignment="1">
      <alignment horizontal="center" vertical="center" wrapText="1"/>
    </xf>
    <xf numFmtId="0" fontId="22" fillId="3" borderId="1" xfId="0" applyFont="1" applyFill="1" applyBorder="1" applyAlignment="1">
      <alignment horizontal="center" vertical="center"/>
    </xf>
    <xf numFmtId="0" fontId="3" fillId="0" borderId="4"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8" xfId="0" applyFont="1" applyBorder="1" applyAlignment="1">
      <alignment horizontal="center" vertical="center" wrapText="1"/>
    </xf>
    <xf numFmtId="6" fontId="17" fillId="0" borderId="1" xfId="0" applyNumberFormat="1" applyFont="1" applyBorder="1" applyAlignment="1">
      <alignment horizontal="center" vertical="center" wrapText="1"/>
    </xf>
    <xf numFmtId="0" fontId="17" fillId="0" borderId="1" xfId="0" applyFont="1" applyBorder="1" applyAlignment="1">
      <alignment vertical="center" wrapText="1"/>
    </xf>
    <xf numFmtId="0" fontId="3" fillId="0" borderId="6" xfId="0" applyFont="1" applyBorder="1" applyAlignment="1">
      <alignment horizontal="center" vertical="center"/>
    </xf>
    <xf numFmtId="0" fontId="3" fillId="0" borderId="23" xfId="0" applyFont="1" applyBorder="1" applyAlignment="1">
      <alignment horizontal="center" vertical="center" wrapText="1"/>
    </xf>
    <xf numFmtId="0" fontId="0" fillId="0" borderId="30" xfId="0" applyBorder="1" applyAlignment="1" applyProtection="1">
      <alignment horizontal="center" vertical="center"/>
      <protection locked="0"/>
    </xf>
    <xf numFmtId="0" fontId="0" fillId="0" borderId="30" xfId="0"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23" fillId="0" borderId="30" xfId="0" applyFont="1" applyBorder="1" applyAlignment="1" applyProtection="1">
      <alignment horizontal="center" vertical="center"/>
      <protection locked="0"/>
    </xf>
    <xf numFmtId="0" fontId="4" fillId="0" borderId="1" xfId="0" applyFont="1" applyBorder="1" applyAlignment="1">
      <alignment horizontal="center"/>
    </xf>
    <xf numFmtId="0" fontId="8" fillId="9" borderId="0" xfId="0" applyFont="1" applyFill="1" applyAlignment="1">
      <alignment horizontal="center" vertical="center"/>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wrapText="1"/>
    </xf>
    <xf numFmtId="0" fontId="4"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9" xfId="0" applyFont="1" applyBorder="1" applyAlignment="1">
      <alignment horizontal="center" vertical="center" wrapText="1"/>
    </xf>
    <xf numFmtId="0" fontId="7" fillId="9" borderId="0" xfId="0" applyFont="1" applyFill="1" applyAlignment="1">
      <alignment horizontal="center" vertical="center"/>
    </xf>
    <xf numFmtId="0" fontId="10" fillId="0" borderId="0" xfId="0" applyFont="1" applyAlignment="1" applyProtection="1">
      <alignment horizontal="left" vertical="center" wrapText="1"/>
      <protection locked="0"/>
    </xf>
    <xf numFmtId="0" fontId="3" fillId="0" borderId="5" xfId="0" applyFont="1" applyBorder="1" applyAlignment="1">
      <alignment horizontal="center" vertical="center" wrapText="1"/>
    </xf>
    <xf numFmtId="0" fontId="3" fillId="0" borderId="12" xfId="0" applyFont="1" applyBorder="1" applyAlignment="1">
      <alignment horizontal="center" vertical="center" wrapText="1"/>
    </xf>
    <xf numFmtId="0" fontId="10" fillId="0" borderId="0" xfId="0" applyFont="1" applyAlignment="1" applyProtection="1">
      <alignment horizontal="center" vertical="center" wrapText="1"/>
      <protection locked="0"/>
    </xf>
    <xf numFmtId="0" fontId="3" fillId="0" borderId="1"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12" xfId="0" applyFont="1" applyBorder="1" applyAlignment="1">
      <alignment horizontal="center" vertical="center" wrapText="1"/>
    </xf>
    <xf numFmtId="0" fontId="3" fillId="10" borderId="5"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22" fillId="0" borderId="5"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3" fillId="3" borderId="5" xfId="0" applyFont="1" applyFill="1" applyBorder="1" applyAlignment="1">
      <alignment horizontal="center" vertical="center"/>
    </xf>
    <xf numFmtId="0" fontId="3" fillId="3" borderId="12" xfId="0" applyFont="1" applyFill="1" applyBorder="1" applyAlignment="1">
      <alignment horizontal="center" vertical="center"/>
    </xf>
    <xf numFmtId="0" fontId="2" fillId="0" borderId="1"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10" fillId="0" borderId="1" xfId="0" applyFont="1" applyBorder="1" applyAlignment="1">
      <alignment horizontal="center" vertical="center" wrapText="1"/>
    </xf>
    <xf numFmtId="0" fontId="3" fillId="0" borderId="5"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5" borderId="0" xfId="0" applyFont="1" applyFill="1" applyAlignment="1" applyProtection="1">
      <alignment horizontal="center" vertical="center" wrapText="1"/>
      <protection locked="0"/>
    </xf>
    <xf numFmtId="0" fontId="2" fillId="5" borderId="9"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6" borderId="6" xfId="0" applyFont="1" applyFill="1" applyBorder="1" applyAlignment="1" applyProtection="1">
      <alignment horizontal="center" vertical="center" wrapText="1"/>
      <protection locked="0"/>
    </xf>
    <xf numFmtId="0" fontId="2" fillId="6" borderId="7" xfId="0" applyFont="1" applyFill="1" applyBorder="1" applyAlignment="1" applyProtection="1">
      <alignment horizontal="center" vertical="center" wrapText="1"/>
      <protection locked="0"/>
    </xf>
    <xf numFmtId="0" fontId="2" fillId="6" borderId="8" xfId="0" applyFont="1" applyFill="1" applyBorder="1" applyAlignment="1" applyProtection="1">
      <alignment horizontal="center" vertical="center" wrapText="1"/>
      <protection locked="0"/>
    </xf>
    <xf numFmtId="0" fontId="9" fillId="4" borderId="4" xfId="0" applyFont="1" applyFill="1" applyBorder="1" applyAlignment="1" applyProtection="1">
      <alignment horizontal="center" vertical="center" wrapText="1"/>
      <protection locked="0"/>
    </xf>
    <xf numFmtId="0" fontId="9" fillId="4" borderId="15" xfId="0" applyFont="1" applyFill="1" applyBorder="1" applyAlignment="1" applyProtection="1">
      <alignment horizontal="center" vertical="center" wrapText="1"/>
      <protection locked="0"/>
    </xf>
    <xf numFmtId="0" fontId="15" fillId="7" borderId="1" xfId="0" applyFont="1" applyFill="1" applyBorder="1" applyAlignment="1" applyProtection="1">
      <alignment horizontal="center" vertical="center" wrapText="1"/>
      <protection locked="0"/>
    </xf>
    <xf numFmtId="0" fontId="9" fillId="4" borderId="5" xfId="0" applyFont="1" applyFill="1" applyBorder="1" applyAlignment="1" applyProtection="1">
      <alignment horizontal="center" vertical="center" wrapText="1"/>
      <protection locked="0"/>
    </xf>
    <xf numFmtId="0" fontId="9" fillId="4" borderId="21" xfId="0" applyFont="1" applyFill="1" applyBorder="1" applyAlignment="1" applyProtection="1">
      <alignment horizontal="center" vertical="center" wrapText="1"/>
      <protection locked="0"/>
    </xf>
    <xf numFmtId="0" fontId="14" fillId="7" borderId="6" xfId="0" applyFont="1" applyFill="1" applyBorder="1" applyAlignment="1" applyProtection="1">
      <alignment horizontal="center" vertical="center" wrapText="1"/>
      <protection locked="0"/>
    </xf>
    <xf numFmtId="0" fontId="14" fillId="7" borderId="7" xfId="0" applyFont="1" applyFill="1" applyBorder="1" applyAlignment="1" applyProtection="1">
      <alignment horizontal="center" vertical="center" wrapText="1"/>
      <protection locked="0"/>
    </xf>
    <xf numFmtId="0" fontId="14" fillId="7" borderId="8" xfId="0" applyFont="1" applyFill="1" applyBorder="1" applyAlignment="1" applyProtection="1">
      <alignment horizontal="center" vertical="center" wrapText="1"/>
      <protection locked="0"/>
    </xf>
    <xf numFmtId="0" fontId="15" fillId="7" borderId="20" xfId="0" applyFont="1" applyFill="1" applyBorder="1" applyAlignment="1" applyProtection="1">
      <alignment horizontal="center" vertical="center" wrapText="1"/>
      <protection locked="0"/>
    </xf>
    <xf numFmtId="0" fontId="15" fillId="7" borderId="9"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8" borderId="1"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2" fillId="2" borderId="29"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3" fillId="0" borderId="35" xfId="0" applyFont="1" applyBorder="1" applyAlignment="1" applyProtection="1">
      <alignment horizontal="center" vertical="center" wrapText="1"/>
      <protection locked="0"/>
    </xf>
    <xf numFmtId="0" fontId="3" fillId="0" borderId="36"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3" fillId="0" borderId="32" xfId="0" applyFont="1" applyBorder="1" applyAlignment="1" applyProtection="1">
      <alignment horizontal="center" vertical="center" wrapText="1"/>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164" fontId="3" fillId="0" borderId="5" xfId="0" applyNumberFormat="1" applyFont="1" applyBorder="1" applyAlignment="1">
      <alignment horizontal="center" vertical="center" wrapText="1"/>
    </xf>
    <xf numFmtId="164" fontId="3" fillId="0" borderId="18" xfId="0" applyNumberFormat="1" applyFont="1" applyBorder="1" applyAlignment="1">
      <alignment horizontal="center" vertical="center" wrapText="1"/>
    </xf>
    <xf numFmtId="164" fontId="3" fillId="0" borderId="12" xfId="0" applyNumberFormat="1" applyFont="1" applyBorder="1" applyAlignment="1">
      <alignment horizontal="center" vertical="center" wrapText="1"/>
    </xf>
    <xf numFmtId="0" fontId="3" fillId="0" borderId="2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9" fillId="0" borderId="22"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8" xfId="0" applyFont="1" applyBorder="1" applyAlignment="1">
      <alignment horizontal="center" vertical="center" wrapText="1"/>
    </xf>
    <xf numFmtId="0" fontId="19" fillId="13" borderId="1" xfId="4" applyFont="1" applyFill="1" applyBorder="1" applyAlignment="1">
      <alignment horizontal="center" vertical="center" wrapText="1"/>
    </xf>
    <xf numFmtId="0" fontId="1" fillId="0" borderId="1" xfId="0" applyFont="1" applyBorder="1" applyAlignment="1">
      <alignment horizontal="center" vertical="center" wrapText="1"/>
    </xf>
    <xf numFmtId="0" fontId="19" fillId="13" borderId="1" xfId="4" applyFont="1" applyFill="1" applyBorder="1" applyAlignment="1">
      <alignment horizontal="center" vertical="center"/>
    </xf>
    <xf numFmtId="9" fontId="0" fillId="0" borderId="30" xfId="5" applyFont="1" applyBorder="1" applyAlignment="1" applyProtection="1">
      <alignment horizontal="center" vertical="center"/>
      <protection locked="0"/>
    </xf>
    <xf numFmtId="9" fontId="0" fillId="0" borderId="37" xfId="5" applyFont="1" applyBorder="1" applyAlignment="1" applyProtection="1">
      <alignment horizontal="center" vertical="center"/>
      <protection locked="0"/>
    </xf>
    <xf numFmtId="9" fontId="0" fillId="0" borderId="34" xfId="5" applyFont="1"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37" xfId="0"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3" fillId="0" borderId="38" xfId="0" applyFont="1" applyBorder="1" applyAlignment="1" applyProtection="1">
      <alignment horizontal="center" vertical="center" wrapText="1"/>
      <protection locked="0"/>
    </xf>
    <xf numFmtId="0" fontId="3" fillId="0" borderId="39"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protection locked="0"/>
    </xf>
    <xf numFmtId="43" fontId="0" fillId="0" borderId="30" xfId="0" applyNumberFormat="1" applyBorder="1" applyAlignment="1" applyProtection="1">
      <alignment horizontal="center" vertical="center"/>
      <protection locked="0"/>
    </xf>
    <xf numFmtId="3" fontId="0" fillId="0" borderId="30" xfId="0" applyNumberFormat="1" applyBorder="1" applyAlignment="1" applyProtection="1">
      <alignment horizontal="center" vertical="center"/>
      <protection locked="0"/>
    </xf>
    <xf numFmtId="0" fontId="0" fillId="0" borderId="0" xfId="0" applyAlignment="1" applyProtection="1">
      <alignment horizontal="center" vertical="center"/>
      <protection locked="0"/>
    </xf>
    <xf numFmtId="2" fontId="0" fillId="0" borderId="30" xfId="0" applyNumberFormat="1" applyBorder="1" applyAlignment="1" applyProtection="1">
      <alignment horizontal="center" vertical="center"/>
      <protection locked="0"/>
    </xf>
    <xf numFmtId="9" fontId="24" fillId="0" borderId="0" xfId="0" applyNumberFormat="1" applyFont="1" applyAlignment="1">
      <alignment vertical="center"/>
    </xf>
    <xf numFmtId="9" fontId="3" fillId="3" borderId="5" xfId="0" applyNumberFormat="1" applyFont="1" applyFill="1" applyBorder="1" applyAlignment="1">
      <alignment horizontal="center" vertical="center"/>
    </xf>
    <xf numFmtId="0" fontId="17" fillId="0" borderId="40" xfId="0" applyFont="1" applyBorder="1" applyAlignment="1" applyProtection="1">
      <alignment horizontal="center" vertical="center" wrapText="1"/>
      <protection locked="0"/>
    </xf>
    <xf numFmtId="0" fontId="24" fillId="0" borderId="0" xfId="0" applyFont="1" applyAlignment="1">
      <alignment wrapText="1"/>
    </xf>
    <xf numFmtId="0" fontId="25" fillId="0" borderId="0" xfId="0" applyFont="1" applyAlignment="1">
      <alignment wrapText="1"/>
    </xf>
    <xf numFmtId="0" fontId="0" fillId="0" borderId="41" xfId="0" applyBorder="1" applyAlignment="1" applyProtection="1">
      <alignment horizontal="center" vertical="center" wrapText="1"/>
      <protection locked="0"/>
    </xf>
    <xf numFmtId="0" fontId="0" fillId="0" borderId="42"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9" fontId="0" fillId="0" borderId="33" xfId="0" applyNumberFormat="1" applyBorder="1" applyAlignment="1" applyProtection="1">
      <alignment horizontal="center" vertical="center" wrapText="1"/>
      <protection locked="0"/>
    </xf>
    <xf numFmtId="9" fontId="0" fillId="0" borderId="41" xfId="0" applyNumberFormat="1" applyBorder="1" applyAlignment="1" applyProtection="1">
      <alignment horizontal="center" vertical="center" wrapText="1"/>
      <protection locked="0"/>
    </xf>
  </cellXfs>
  <cellStyles count="6">
    <cellStyle name="Celda de comprobación" xfId="4" builtinId="23"/>
    <cellStyle name="Millares 2" xfId="2" xr:uid="{00000000-0005-0000-0000-000030000000}"/>
    <cellStyle name="Moneda" xfId="3" builtinId="4"/>
    <cellStyle name="Moneda 2" xfId="1" xr:uid="{00000000-0005-0000-0000-000031000000}"/>
    <cellStyle name="Normal" xfId="0" builtinId="0"/>
    <cellStyle name="Porcentaje" xfId="5" builtinId="5"/>
  </cellStyles>
  <dxfs count="9">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7</xdr:col>
      <xdr:colOff>769561</xdr:colOff>
      <xdr:row>14</xdr:row>
      <xdr:rowOff>230871</xdr:rowOff>
    </xdr:from>
    <xdr:to>
      <xdr:col>7</xdr:col>
      <xdr:colOff>769562</xdr:colOff>
      <xdr:row>16</xdr:row>
      <xdr:rowOff>15525</xdr:rowOff>
    </xdr:to>
    <xdr:cxnSp macro="">
      <xdr:nvCxnSpPr>
        <xdr:cNvPr id="2" name="Conector recto de flecha 1">
          <a:extLst>
            <a:ext uri="{FF2B5EF4-FFF2-40B4-BE49-F238E27FC236}">
              <a16:creationId xmlns:a16="http://schemas.microsoft.com/office/drawing/2014/main" id="{3A7E9DEA-B49C-42C9-94FC-D866E767F148}"/>
            </a:ext>
          </a:extLst>
        </xdr:cNvPr>
        <xdr:cNvCxnSpPr/>
      </xdr:nvCxnSpPr>
      <xdr:spPr>
        <a:xfrm flipH="1" flipV="1">
          <a:off x="4846261" y="3917046"/>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718930</xdr:colOff>
      <xdr:row>14</xdr:row>
      <xdr:rowOff>221973</xdr:rowOff>
    </xdr:from>
    <xdr:to>
      <xdr:col>1</xdr:col>
      <xdr:colOff>718931</xdr:colOff>
      <xdr:row>16</xdr:row>
      <xdr:rowOff>6627</xdr:rowOff>
    </xdr:to>
    <xdr:cxnSp macro="">
      <xdr:nvCxnSpPr>
        <xdr:cNvPr id="3" name="Conector recto de flecha 2">
          <a:extLst>
            <a:ext uri="{FF2B5EF4-FFF2-40B4-BE49-F238E27FC236}">
              <a16:creationId xmlns:a16="http://schemas.microsoft.com/office/drawing/2014/main" id="{C07EF4F8-6F1C-4F39-B499-C5DCB874CB3F}"/>
            </a:ext>
          </a:extLst>
        </xdr:cNvPr>
        <xdr:cNvCxnSpPr/>
      </xdr:nvCxnSpPr>
      <xdr:spPr>
        <a:xfrm flipH="1" flipV="1">
          <a:off x="1480930" y="3908148"/>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41413</xdr:colOff>
      <xdr:row>11</xdr:row>
      <xdr:rowOff>223631</xdr:rowOff>
    </xdr:from>
    <xdr:to>
      <xdr:col>2</xdr:col>
      <xdr:colOff>41414</xdr:colOff>
      <xdr:row>13</xdr:row>
      <xdr:rowOff>8285</xdr:rowOff>
    </xdr:to>
    <xdr:cxnSp macro="">
      <xdr:nvCxnSpPr>
        <xdr:cNvPr id="4" name="Conector recto de flecha 3">
          <a:extLst>
            <a:ext uri="{FF2B5EF4-FFF2-40B4-BE49-F238E27FC236}">
              <a16:creationId xmlns:a16="http://schemas.microsoft.com/office/drawing/2014/main" id="{96369F63-9990-43E5-86FF-9AD14E3FF7FF}"/>
            </a:ext>
          </a:extLst>
        </xdr:cNvPr>
        <xdr:cNvCxnSpPr/>
      </xdr:nvCxnSpPr>
      <xdr:spPr>
        <a:xfrm flipH="1" flipV="1">
          <a:off x="1565413" y="2966831"/>
          <a:ext cx="1" cy="4895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70402</xdr:colOff>
      <xdr:row>20</xdr:row>
      <xdr:rowOff>264451</xdr:rowOff>
    </xdr:from>
    <xdr:to>
      <xdr:col>2</xdr:col>
      <xdr:colOff>70403</xdr:colOff>
      <xdr:row>22</xdr:row>
      <xdr:rowOff>49105</xdr:rowOff>
    </xdr:to>
    <xdr:cxnSp macro="">
      <xdr:nvCxnSpPr>
        <xdr:cNvPr id="5" name="Conector recto de flecha 4">
          <a:extLst>
            <a:ext uri="{FF2B5EF4-FFF2-40B4-BE49-F238E27FC236}">
              <a16:creationId xmlns:a16="http://schemas.microsoft.com/office/drawing/2014/main" id="{B72BA54C-16EE-4B85-B50E-DD85434FABCF}"/>
            </a:ext>
          </a:extLst>
        </xdr:cNvPr>
        <xdr:cNvCxnSpPr/>
      </xdr:nvCxnSpPr>
      <xdr:spPr>
        <a:xfrm flipH="1" flipV="1">
          <a:off x="1594402" y="5398426"/>
          <a:ext cx="1" cy="73715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28160</xdr:colOff>
      <xdr:row>20</xdr:row>
      <xdr:rowOff>226943</xdr:rowOff>
    </xdr:from>
    <xdr:to>
      <xdr:col>5</xdr:col>
      <xdr:colOff>28161</xdr:colOff>
      <xdr:row>22</xdr:row>
      <xdr:rowOff>11597</xdr:rowOff>
    </xdr:to>
    <xdr:cxnSp macro="">
      <xdr:nvCxnSpPr>
        <xdr:cNvPr id="6" name="Conector recto de flecha 5">
          <a:extLst>
            <a:ext uri="{FF2B5EF4-FFF2-40B4-BE49-F238E27FC236}">
              <a16:creationId xmlns:a16="http://schemas.microsoft.com/office/drawing/2014/main" id="{F0937CC2-7D33-4A52-8D0D-9DB91CCF3712}"/>
            </a:ext>
          </a:extLst>
        </xdr:cNvPr>
        <xdr:cNvCxnSpPr/>
      </xdr:nvCxnSpPr>
      <xdr:spPr>
        <a:xfrm flipH="1" flipV="1">
          <a:off x="3209510" y="5360918"/>
          <a:ext cx="1" cy="73715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503465</xdr:colOff>
      <xdr:row>20</xdr:row>
      <xdr:rowOff>408215</xdr:rowOff>
    </xdr:from>
    <xdr:to>
      <xdr:col>8</xdr:col>
      <xdr:colOff>6628</xdr:colOff>
      <xdr:row>22</xdr:row>
      <xdr:rowOff>6627</xdr:rowOff>
    </xdr:to>
    <xdr:cxnSp macro="">
      <xdr:nvCxnSpPr>
        <xdr:cNvPr id="7" name="Conector recto de flecha 6">
          <a:extLst>
            <a:ext uri="{FF2B5EF4-FFF2-40B4-BE49-F238E27FC236}">
              <a16:creationId xmlns:a16="http://schemas.microsoft.com/office/drawing/2014/main" id="{505C4DDF-FF45-4E3A-86F5-9BDED37A9804}"/>
            </a:ext>
          </a:extLst>
        </xdr:cNvPr>
        <xdr:cNvCxnSpPr/>
      </xdr:nvCxnSpPr>
      <xdr:spPr>
        <a:xfrm flipH="1" flipV="1">
          <a:off x="3684815" y="5542190"/>
          <a:ext cx="1189088" cy="55091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771938</xdr:colOff>
      <xdr:row>20</xdr:row>
      <xdr:rowOff>217004</xdr:rowOff>
    </xdr:from>
    <xdr:to>
      <xdr:col>10</xdr:col>
      <xdr:colOff>771939</xdr:colOff>
      <xdr:row>22</xdr:row>
      <xdr:rowOff>1658</xdr:rowOff>
    </xdr:to>
    <xdr:cxnSp macro="">
      <xdr:nvCxnSpPr>
        <xdr:cNvPr id="8" name="Conector recto de flecha 7">
          <a:extLst>
            <a:ext uri="{FF2B5EF4-FFF2-40B4-BE49-F238E27FC236}">
              <a16:creationId xmlns:a16="http://schemas.microsoft.com/office/drawing/2014/main" id="{E23C41CB-46B4-4BDF-8E10-783BBE6F8BA1}"/>
            </a:ext>
          </a:extLst>
        </xdr:cNvPr>
        <xdr:cNvCxnSpPr/>
      </xdr:nvCxnSpPr>
      <xdr:spPr>
        <a:xfrm flipH="1" flipV="1">
          <a:off x="6563138" y="5350979"/>
          <a:ext cx="1" cy="73715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483586</xdr:colOff>
      <xdr:row>14</xdr:row>
      <xdr:rowOff>239248</xdr:rowOff>
    </xdr:from>
    <xdr:to>
      <xdr:col>16</xdr:col>
      <xdr:colOff>489857</xdr:colOff>
      <xdr:row>16</xdr:row>
      <xdr:rowOff>40822</xdr:rowOff>
    </xdr:to>
    <xdr:cxnSp macro="">
      <xdr:nvCxnSpPr>
        <xdr:cNvPr id="9" name="Conector recto de flecha 8">
          <a:extLst>
            <a:ext uri="{FF2B5EF4-FFF2-40B4-BE49-F238E27FC236}">
              <a16:creationId xmlns:a16="http://schemas.microsoft.com/office/drawing/2014/main" id="{15D9969E-FCA4-4A3B-B314-714A9FB7F0AA}"/>
            </a:ext>
          </a:extLst>
        </xdr:cNvPr>
        <xdr:cNvCxnSpPr/>
      </xdr:nvCxnSpPr>
      <xdr:spPr>
        <a:xfrm flipH="1" flipV="1">
          <a:off x="9646636" y="3925423"/>
          <a:ext cx="6271" cy="2778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758617</xdr:colOff>
      <xdr:row>14</xdr:row>
      <xdr:rowOff>221973</xdr:rowOff>
    </xdr:from>
    <xdr:to>
      <xdr:col>4</xdr:col>
      <xdr:colOff>758618</xdr:colOff>
      <xdr:row>16</xdr:row>
      <xdr:rowOff>6627</xdr:rowOff>
    </xdr:to>
    <xdr:cxnSp macro="">
      <xdr:nvCxnSpPr>
        <xdr:cNvPr id="10" name="Conector recto de flecha 9">
          <a:extLst>
            <a:ext uri="{FF2B5EF4-FFF2-40B4-BE49-F238E27FC236}">
              <a16:creationId xmlns:a16="http://schemas.microsoft.com/office/drawing/2014/main" id="{B11B0093-C7DA-4200-931B-15E1E61BBD08}"/>
            </a:ext>
          </a:extLst>
        </xdr:cNvPr>
        <xdr:cNvCxnSpPr/>
      </xdr:nvCxnSpPr>
      <xdr:spPr>
        <a:xfrm flipH="1" flipV="1">
          <a:off x="3177967" y="3908148"/>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765727</xdr:colOff>
      <xdr:row>14</xdr:row>
      <xdr:rowOff>225286</xdr:rowOff>
    </xdr:from>
    <xdr:to>
      <xdr:col>13</xdr:col>
      <xdr:colOff>765728</xdr:colOff>
      <xdr:row>16</xdr:row>
      <xdr:rowOff>9940</xdr:rowOff>
    </xdr:to>
    <xdr:cxnSp macro="">
      <xdr:nvCxnSpPr>
        <xdr:cNvPr id="11" name="Conector recto de flecha 10">
          <a:extLst>
            <a:ext uri="{FF2B5EF4-FFF2-40B4-BE49-F238E27FC236}">
              <a16:creationId xmlns:a16="http://schemas.microsoft.com/office/drawing/2014/main" id="{8A8C805A-EE76-465E-ABFF-7E95C706DD6B}"/>
            </a:ext>
          </a:extLst>
        </xdr:cNvPr>
        <xdr:cNvCxnSpPr/>
      </xdr:nvCxnSpPr>
      <xdr:spPr>
        <a:xfrm flipH="1" flipV="1">
          <a:off x="8271427" y="3911461"/>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1726</xdr:colOff>
      <xdr:row>11</xdr:row>
      <xdr:rowOff>183942</xdr:rowOff>
    </xdr:from>
    <xdr:to>
      <xdr:col>5</xdr:col>
      <xdr:colOff>1727</xdr:colOff>
      <xdr:row>12</xdr:row>
      <xdr:rowOff>206721</xdr:rowOff>
    </xdr:to>
    <xdr:cxnSp macro="">
      <xdr:nvCxnSpPr>
        <xdr:cNvPr id="12" name="Conector recto de flecha 11">
          <a:extLst>
            <a:ext uri="{FF2B5EF4-FFF2-40B4-BE49-F238E27FC236}">
              <a16:creationId xmlns:a16="http://schemas.microsoft.com/office/drawing/2014/main" id="{9EC57A60-930E-4710-B87D-3AC584B4344D}"/>
            </a:ext>
          </a:extLst>
        </xdr:cNvPr>
        <xdr:cNvCxnSpPr/>
      </xdr:nvCxnSpPr>
      <xdr:spPr>
        <a:xfrm flipH="1" flipV="1">
          <a:off x="3183076" y="2927142"/>
          <a:ext cx="1" cy="4895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28162</xdr:colOff>
      <xdr:row>11</xdr:row>
      <xdr:rowOff>226944</xdr:rowOff>
    </xdr:from>
    <xdr:to>
      <xdr:col>11</xdr:col>
      <xdr:colOff>28163</xdr:colOff>
      <xdr:row>13</xdr:row>
      <xdr:rowOff>11598</xdr:rowOff>
    </xdr:to>
    <xdr:cxnSp macro="">
      <xdr:nvCxnSpPr>
        <xdr:cNvPr id="13" name="Conector recto de flecha 12">
          <a:extLst>
            <a:ext uri="{FF2B5EF4-FFF2-40B4-BE49-F238E27FC236}">
              <a16:creationId xmlns:a16="http://schemas.microsoft.com/office/drawing/2014/main" id="{EFDAC285-288C-4B7B-BC1C-70E26D6EEA4B}"/>
            </a:ext>
          </a:extLst>
        </xdr:cNvPr>
        <xdr:cNvCxnSpPr/>
      </xdr:nvCxnSpPr>
      <xdr:spPr>
        <a:xfrm flipH="1" flipV="1">
          <a:off x="6609937" y="2970144"/>
          <a:ext cx="1" cy="4895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750894</xdr:colOff>
      <xdr:row>11</xdr:row>
      <xdr:rowOff>221549</xdr:rowOff>
    </xdr:from>
    <xdr:to>
      <xdr:col>13</xdr:col>
      <xdr:colOff>750895</xdr:colOff>
      <xdr:row>13</xdr:row>
      <xdr:rowOff>2167</xdr:rowOff>
    </xdr:to>
    <xdr:cxnSp macro="">
      <xdr:nvCxnSpPr>
        <xdr:cNvPr id="14" name="Conector recto de flecha 13">
          <a:extLst>
            <a:ext uri="{FF2B5EF4-FFF2-40B4-BE49-F238E27FC236}">
              <a16:creationId xmlns:a16="http://schemas.microsoft.com/office/drawing/2014/main" id="{D6A1523D-C705-428A-A570-0E2C83C02008}"/>
            </a:ext>
          </a:extLst>
        </xdr:cNvPr>
        <xdr:cNvCxnSpPr/>
      </xdr:nvCxnSpPr>
      <xdr:spPr>
        <a:xfrm flipH="1" flipV="1">
          <a:off x="8256594" y="2964749"/>
          <a:ext cx="1" cy="48546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744904</xdr:colOff>
      <xdr:row>7</xdr:row>
      <xdr:rowOff>190500</xdr:rowOff>
    </xdr:from>
    <xdr:to>
      <xdr:col>4</xdr:col>
      <xdr:colOff>585108</xdr:colOff>
      <xdr:row>9</xdr:row>
      <xdr:rowOff>24423</xdr:rowOff>
    </xdr:to>
    <xdr:cxnSp macro="">
      <xdr:nvCxnSpPr>
        <xdr:cNvPr id="15" name="Conector recto de flecha 14">
          <a:extLst>
            <a:ext uri="{FF2B5EF4-FFF2-40B4-BE49-F238E27FC236}">
              <a16:creationId xmlns:a16="http://schemas.microsoft.com/office/drawing/2014/main" id="{1DEEA8D5-B6EA-4E44-8148-EA1D2C807BA2}"/>
            </a:ext>
          </a:extLst>
        </xdr:cNvPr>
        <xdr:cNvCxnSpPr/>
      </xdr:nvCxnSpPr>
      <xdr:spPr>
        <a:xfrm flipV="1">
          <a:off x="1506904" y="1857375"/>
          <a:ext cx="1497554" cy="24349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364218</xdr:colOff>
      <xdr:row>2</xdr:row>
      <xdr:rowOff>225927</xdr:rowOff>
    </xdr:from>
    <xdr:to>
      <xdr:col>13</xdr:col>
      <xdr:colOff>364219</xdr:colOff>
      <xdr:row>4</xdr:row>
      <xdr:rowOff>4474</xdr:rowOff>
    </xdr:to>
    <xdr:cxnSp macro="">
      <xdr:nvCxnSpPr>
        <xdr:cNvPr id="16" name="Conector recto de flecha 15">
          <a:extLst>
            <a:ext uri="{FF2B5EF4-FFF2-40B4-BE49-F238E27FC236}">
              <a16:creationId xmlns:a16="http://schemas.microsoft.com/office/drawing/2014/main" id="{3F5BCD86-1F7A-4704-82A3-977817313625}"/>
            </a:ext>
          </a:extLst>
        </xdr:cNvPr>
        <xdr:cNvCxnSpPr/>
      </xdr:nvCxnSpPr>
      <xdr:spPr>
        <a:xfrm flipH="1" flipV="1">
          <a:off x="7869918" y="702177"/>
          <a:ext cx="1" cy="25479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288235</xdr:colOff>
      <xdr:row>2</xdr:row>
      <xdr:rowOff>205409</xdr:rowOff>
    </xdr:from>
    <xdr:to>
      <xdr:col>2</xdr:col>
      <xdr:colOff>288236</xdr:colOff>
      <xdr:row>3</xdr:row>
      <xdr:rowOff>230258</xdr:rowOff>
    </xdr:to>
    <xdr:cxnSp macro="">
      <xdr:nvCxnSpPr>
        <xdr:cNvPr id="17" name="Conector recto de flecha 16">
          <a:extLst>
            <a:ext uri="{FF2B5EF4-FFF2-40B4-BE49-F238E27FC236}">
              <a16:creationId xmlns:a16="http://schemas.microsoft.com/office/drawing/2014/main" id="{DFA80B69-BF89-4720-A464-317F88740CFE}"/>
            </a:ext>
          </a:extLst>
        </xdr:cNvPr>
        <xdr:cNvCxnSpPr/>
      </xdr:nvCxnSpPr>
      <xdr:spPr>
        <a:xfrm flipH="1" flipV="1">
          <a:off x="1812235" y="681659"/>
          <a:ext cx="1" cy="26297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755374</xdr:colOff>
      <xdr:row>2</xdr:row>
      <xdr:rowOff>217005</xdr:rowOff>
    </xdr:from>
    <xdr:to>
      <xdr:col>4</xdr:col>
      <xdr:colOff>755375</xdr:colOff>
      <xdr:row>4</xdr:row>
      <xdr:rowOff>1658</xdr:rowOff>
    </xdr:to>
    <xdr:cxnSp macro="">
      <xdr:nvCxnSpPr>
        <xdr:cNvPr id="18" name="Conector recto de flecha 17">
          <a:extLst>
            <a:ext uri="{FF2B5EF4-FFF2-40B4-BE49-F238E27FC236}">
              <a16:creationId xmlns:a16="http://schemas.microsoft.com/office/drawing/2014/main" id="{10BD717B-EE78-4CF7-B542-FA7171140CD6}"/>
            </a:ext>
          </a:extLst>
        </xdr:cNvPr>
        <xdr:cNvCxnSpPr/>
      </xdr:nvCxnSpPr>
      <xdr:spPr>
        <a:xfrm flipH="1" flipV="1">
          <a:off x="3174724" y="693255"/>
          <a:ext cx="1" cy="26090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13251</xdr:colOff>
      <xdr:row>2</xdr:row>
      <xdr:rowOff>220318</xdr:rowOff>
    </xdr:from>
    <xdr:to>
      <xdr:col>11</xdr:col>
      <xdr:colOff>13252</xdr:colOff>
      <xdr:row>4</xdr:row>
      <xdr:rowOff>4971</xdr:rowOff>
    </xdr:to>
    <xdr:cxnSp macro="">
      <xdr:nvCxnSpPr>
        <xdr:cNvPr id="19" name="Conector recto de flecha 18">
          <a:extLst>
            <a:ext uri="{FF2B5EF4-FFF2-40B4-BE49-F238E27FC236}">
              <a16:creationId xmlns:a16="http://schemas.microsoft.com/office/drawing/2014/main" id="{FA5F8D38-D28B-40A2-9B30-D501D9A08DE2}"/>
            </a:ext>
          </a:extLst>
        </xdr:cNvPr>
        <xdr:cNvCxnSpPr/>
      </xdr:nvCxnSpPr>
      <xdr:spPr>
        <a:xfrm flipH="1" flipV="1">
          <a:off x="6595026" y="696568"/>
          <a:ext cx="1" cy="26090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732183</xdr:colOff>
      <xdr:row>3</xdr:row>
      <xdr:rowOff>3314</xdr:rowOff>
    </xdr:from>
    <xdr:to>
      <xdr:col>7</xdr:col>
      <xdr:colOff>732184</xdr:colOff>
      <xdr:row>4</xdr:row>
      <xdr:rowOff>28164</xdr:rowOff>
    </xdr:to>
    <xdr:cxnSp macro="">
      <xdr:nvCxnSpPr>
        <xdr:cNvPr id="20" name="Conector recto de flecha 19">
          <a:extLst>
            <a:ext uri="{FF2B5EF4-FFF2-40B4-BE49-F238E27FC236}">
              <a16:creationId xmlns:a16="http://schemas.microsoft.com/office/drawing/2014/main" id="{9ECF6E8E-0B50-46F4-8B67-2AB31D804F6B}"/>
            </a:ext>
          </a:extLst>
        </xdr:cNvPr>
        <xdr:cNvCxnSpPr/>
      </xdr:nvCxnSpPr>
      <xdr:spPr>
        <a:xfrm flipH="1" flipV="1">
          <a:off x="4808883" y="717689"/>
          <a:ext cx="1" cy="2629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646</xdr:colOff>
      <xdr:row>11</xdr:row>
      <xdr:rowOff>226944</xdr:rowOff>
    </xdr:from>
    <xdr:to>
      <xdr:col>8</xdr:col>
      <xdr:colOff>647</xdr:colOff>
      <xdr:row>13</xdr:row>
      <xdr:rowOff>11598</xdr:rowOff>
    </xdr:to>
    <xdr:cxnSp macro="">
      <xdr:nvCxnSpPr>
        <xdr:cNvPr id="21" name="Conector recto de flecha 20">
          <a:extLst>
            <a:ext uri="{FF2B5EF4-FFF2-40B4-BE49-F238E27FC236}">
              <a16:creationId xmlns:a16="http://schemas.microsoft.com/office/drawing/2014/main" id="{1FA0752C-4C0A-445E-9504-2F3B6C7A0893}"/>
            </a:ext>
          </a:extLst>
        </xdr:cNvPr>
        <xdr:cNvCxnSpPr/>
      </xdr:nvCxnSpPr>
      <xdr:spPr>
        <a:xfrm flipH="1" flipV="1">
          <a:off x="4867921" y="2970144"/>
          <a:ext cx="1" cy="4895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769317</xdr:colOff>
      <xdr:row>14</xdr:row>
      <xdr:rowOff>185853</xdr:rowOff>
    </xdr:from>
    <xdr:to>
      <xdr:col>10</xdr:col>
      <xdr:colOff>769318</xdr:colOff>
      <xdr:row>15</xdr:row>
      <xdr:rowOff>208632</xdr:rowOff>
    </xdr:to>
    <xdr:cxnSp macro="">
      <xdr:nvCxnSpPr>
        <xdr:cNvPr id="22" name="Conector recto de flecha 21">
          <a:extLst>
            <a:ext uri="{FF2B5EF4-FFF2-40B4-BE49-F238E27FC236}">
              <a16:creationId xmlns:a16="http://schemas.microsoft.com/office/drawing/2014/main" id="{3554B3FD-8557-4E74-AE5B-DFECDDAD6EFF}"/>
            </a:ext>
          </a:extLst>
        </xdr:cNvPr>
        <xdr:cNvCxnSpPr/>
      </xdr:nvCxnSpPr>
      <xdr:spPr>
        <a:xfrm flipH="1" flipV="1">
          <a:off x="6560517" y="3872028"/>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4356</xdr:colOff>
      <xdr:row>8</xdr:row>
      <xdr:rowOff>0</xdr:rowOff>
    </xdr:from>
    <xdr:to>
      <xdr:col>14</xdr:col>
      <xdr:colOff>12212</xdr:colOff>
      <xdr:row>8</xdr:row>
      <xdr:rowOff>219808</xdr:rowOff>
    </xdr:to>
    <xdr:cxnSp macro="">
      <xdr:nvCxnSpPr>
        <xdr:cNvPr id="23" name="Conector recto de flecha 22">
          <a:extLst>
            <a:ext uri="{FF2B5EF4-FFF2-40B4-BE49-F238E27FC236}">
              <a16:creationId xmlns:a16="http://schemas.microsoft.com/office/drawing/2014/main" id="{7170CD48-2BF4-48DA-9DF2-DCEBDECFE1BD}"/>
            </a:ext>
          </a:extLst>
        </xdr:cNvPr>
        <xdr:cNvCxnSpPr/>
      </xdr:nvCxnSpPr>
      <xdr:spPr>
        <a:xfrm flipH="1" flipV="1">
          <a:off x="8272056" y="1905000"/>
          <a:ext cx="7856" cy="17218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767332</xdr:colOff>
      <xdr:row>7</xdr:row>
      <xdr:rowOff>237881</xdr:rowOff>
    </xdr:from>
    <xdr:to>
      <xdr:col>10</xdr:col>
      <xdr:colOff>775188</xdr:colOff>
      <xdr:row>8</xdr:row>
      <xdr:rowOff>213458</xdr:rowOff>
    </xdr:to>
    <xdr:cxnSp macro="">
      <xdr:nvCxnSpPr>
        <xdr:cNvPr id="24" name="Conector recto de flecha 23">
          <a:extLst>
            <a:ext uri="{FF2B5EF4-FFF2-40B4-BE49-F238E27FC236}">
              <a16:creationId xmlns:a16="http://schemas.microsoft.com/office/drawing/2014/main" id="{97C4E019-253C-413D-8742-945CBF7371FF}"/>
            </a:ext>
          </a:extLst>
        </xdr:cNvPr>
        <xdr:cNvCxnSpPr/>
      </xdr:nvCxnSpPr>
      <xdr:spPr>
        <a:xfrm flipH="1" flipV="1">
          <a:off x="6558532" y="1904756"/>
          <a:ext cx="7856" cy="17560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785405</xdr:colOff>
      <xdr:row>8</xdr:row>
      <xdr:rowOff>36147</xdr:rowOff>
    </xdr:from>
    <xdr:to>
      <xdr:col>7</xdr:col>
      <xdr:colOff>793261</xdr:colOff>
      <xdr:row>9</xdr:row>
      <xdr:rowOff>11724</xdr:rowOff>
    </xdr:to>
    <xdr:cxnSp macro="">
      <xdr:nvCxnSpPr>
        <xdr:cNvPr id="25" name="Conector recto de flecha 24">
          <a:extLst>
            <a:ext uri="{FF2B5EF4-FFF2-40B4-BE49-F238E27FC236}">
              <a16:creationId xmlns:a16="http://schemas.microsoft.com/office/drawing/2014/main" id="{5B38CFAA-331A-4CFA-91FC-D1E41612BB89}"/>
            </a:ext>
          </a:extLst>
        </xdr:cNvPr>
        <xdr:cNvCxnSpPr/>
      </xdr:nvCxnSpPr>
      <xdr:spPr>
        <a:xfrm flipH="1" flipV="1">
          <a:off x="4862105" y="1941147"/>
          <a:ext cx="7856" cy="14702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754632</xdr:colOff>
      <xdr:row>8</xdr:row>
      <xdr:rowOff>5373</xdr:rowOff>
    </xdr:from>
    <xdr:to>
      <xdr:col>5</xdr:col>
      <xdr:colOff>5373</xdr:colOff>
      <xdr:row>8</xdr:row>
      <xdr:rowOff>225181</xdr:rowOff>
    </xdr:to>
    <xdr:cxnSp macro="">
      <xdr:nvCxnSpPr>
        <xdr:cNvPr id="26" name="Conector recto de flecha 25">
          <a:extLst>
            <a:ext uri="{FF2B5EF4-FFF2-40B4-BE49-F238E27FC236}">
              <a16:creationId xmlns:a16="http://schemas.microsoft.com/office/drawing/2014/main" id="{CD2F2CD2-7CE7-4D4C-83CC-53219FE1CC44}"/>
            </a:ext>
          </a:extLst>
        </xdr:cNvPr>
        <xdr:cNvCxnSpPr/>
      </xdr:nvCxnSpPr>
      <xdr:spPr>
        <a:xfrm flipH="1" flipV="1">
          <a:off x="3173982" y="1910373"/>
          <a:ext cx="12741" cy="16265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274450</xdr:colOff>
      <xdr:row>12</xdr:row>
      <xdr:rowOff>44638</xdr:rowOff>
    </xdr:from>
    <xdr:to>
      <xdr:col>17</xdr:col>
      <xdr:colOff>643830</xdr:colOff>
      <xdr:row>15</xdr:row>
      <xdr:rowOff>219604</xdr:rowOff>
    </xdr:to>
    <xdr:sp macro="" textlink="">
      <xdr:nvSpPr>
        <xdr:cNvPr id="27" name="Flecha: cheurón 26">
          <a:extLst>
            <a:ext uri="{FF2B5EF4-FFF2-40B4-BE49-F238E27FC236}">
              <a16:creationId xmlns:a16="http://schemas.microsoft.com/office/drawing/2014/main" id="{13C08F84-9B0D-45F7-8D50-FC862C02BA00}"/>
            </a:ext>
          </a:extLst>
        </xdr:cNvPr>
        <xdr:cNvSpPr/>
      </xdr:nvSpPr>
      <xdr:spPr>
        <a:xfrm rot="10800000">
          <a:off x="10199500" y="3254563"/>
          <a:ext cx="369380" cy="889341"/>
        </a:xfrm>
        <a:prstGeom prst="chevron">
          <a:avLst/>
        </a:prstGeom>
        <a:solidFill>
          <a:schemeClr val="bg2">
            <a:lumMod val="9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solidFill>
              <a:schemeClr val="tx1"/>
            </a:solidFill>
          </a:endParaRPr>
        </a:p>
      </xdr:txBody>
    </xdr:sp>
    <xdr:clientData/>
  </xdr:twoCellAnchor>
  <xdr:twoCellAnchor>
    <xdr:from>
      <xdr:col>17</xdr:col>
      <xdr:colOff>606390</xdr:colOff>
      <xdr:row>19</xdr:row>
      <xdr:rowOff>36633</xdr:rowOff>
    </xdr:from>
    <xdr:to>
      <xdr:col>19</xdr:col>
      <xdr:colOff>640582</xdr:colOff>
      <xdr:row>25</xdr:row>
      <xdr:rowOff>146538</xdr:rowOff>
    </xdr:to>
    <xdr:sp macro="" textlink="">
      <xdr:nvSpPr>
        <xdr:cNvPr id="28" name="Flecha: a la derecha con bandas 27">
          <a:extLst>
            <a:ext uri="{FF2B5EF4-FFF2-40B4-BE49-F238E27FC236}">
              <a16:creationId xmlns:a16="http://schemas.microsoft.com/office/drawing/2014/main" id="{31B123DE-7528-4D12-8F9D-609BF8CC8019}"/>
            </a:ext>
          </a:extLst>
        </xdr:cNvPr>
        <xdr:cNvSpPr/>
      </xdr:nvSpPr>
      <xdr:spPr>
        <a:xfrm rot="16200000">
          <a:off x="10012571" y="5441827"/>
          <a:ext cx="2024430" cy="986692"/>
        </a:xfrm>
        <a:prstGeom prst="stripedRightArrow">
          <a:avLst/>
        </a:prstGeom>
        <a:solidFill>
          <a:schemeClr val="bg2">
            <a:lumMod val="9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2000"/>
            <a:t>CAUSAS</a:t>
          </a:r>
        </a:p>
      </xdr:txBody>
    </xdr:sp>
    <xdr:clientData/>
  </xdr:twoCellAnchor>
  <xdr:twoCellAnchor>
    <xdr:from>
      <xdr:col>16</xdr:col>
      <xdr:colOff>665284</xdr:colOff>
      <xdr:row>4</xdr:row>
      <xdr:rowOff>42495</xdr:rowOff>
    </xdr:from>
    <xdr:to>
      <xdr:col>18</xdr:col>
      <xdr:colOff>127976</xdr:colOff>
      <xdr:row>10</xdr:row>
      <xdr:rowOff>152399</xdr:rowOff>
    </xdr:to>
    <xdr:sp macro="" textlink="">
      <xdr:nvSpPr>
        <xdr:cNvPr id="29" name="Flecha: a la derecha con bandas 28">
          <a:extLst>
            <a:ext uri="{FF2B5EF4-FFF2-40B4-BE49-F238E27FC236}">
              <a16:creationId xmlns:a16="http://schemas.microsoft.com/office/drawing/2014/main" id="{CF6EFFC9-9176-45B0-B203-154643D5685D}"/>
            </a:ext>
          </a:extLst>
        </xdr:cNvPr>
        <xdr:cNvSpPr/>
      </xdr:nvSpPr>
      <xdr:spPr>
        <a:xfrm rot="16200000">
          <a:off x="9585690" y="1237639"/>
          <a:ext cx="1471979" cy="986692"/>
        </a:xfrm>
        <a:prstGeom prst="stripedRightArrow">
          <a:avLst/>
        </a:prstGeom>
        <a:solidFill>
          <a:schemeClr val="bg2">
            <a:lumMod val="9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2000"/>
            <a:t>EFECTOS</a:t>
          </a:r>
        </a:p>
      </xdr:txBody>
    </xdr:sp>
    <xdr:clientData/>
  </xdr:twoCellAnchor>
  <xdr:twoCellAnchor>
    <xdr:from>
      <xdr:col>2</xdr:col>
      <xdr:colOff>95250</xdr:colOff>
      <xdr:row>20</xdr:row>
      <xdr:rowOff>408214</xdr:rowOff>
    </xdr:from>
    <xdr:to>
      <xdr:col>4</xdr:col>
      <xdr:colOff>517071</xdr:colOff>
      <xdr:row>21</xdr:row>
      <xdr:rowOff>233690</xdr:rowOff>
    </xdr:to>
    <xdr:cxnSp macro="">
      <xdr:nvCxnSpPr>
        <xdr:cNvPr id="30" name="Conector recto de flecha 29">
          <a:extLst>
            <a:ext uri="{FF2B5EF4-FFF2-40B4-BE49-F238E27FC236}">
              <a16:creationId xmlns:a16="http://schemas.microsoft.com/office/drawing/2014/main" id="{86B33AAF-2E48-483E-A991-8BD80FE83CC5}"/>
            </a:ext>
          </a:extLst>
        </xdr:cNvPr>
        <xdr:cNvCxnSpPr/>
      </xdr:nvCxnSpPr>
      <xdr:spPr>
        <a:xfrm flipV="1">
          <a:off x="1619250" y="5542189"/>
          <a:ext cx="1317171" cy="53985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217714</xdr:colOff>
      <xdr:row>20</xdr:row>
      <xdr:rowOff>598715</xdr:rowOff>
    </xdr:from>
    <xdr:to>
      <xdr:col>10</xdr:col>
      <xdr:colOff>707572</xdr:colOff>
      <xdr:row>21</xdr:row>
      <xdr:rowOff>233690</xdr:rowOff>
    </xdr:to>
    <xdr:cxnSp macro="">
      <xdr:nvCxnSpPr>
        <xdr:cNvPr id="31" name="Conector recto de flecha 30">
          <a:extLst>
            <a:ext uri="{FF2B5EF4-FFF2-40B4-BE49-F238E27FC236}">
              <a16:creationId xmlns:a16="http://schemas.microsoft.com/office/drawing/2014/main" id="{34C31CD4-D47F-4FD0-8979-E15C46DA557D}"/>
            </a:ext>
          </a:extLst>
        </xdr:cNvPr>
        <xdr:cNvCxnSpPr/>
      </xdr:nvCxnSpPr>
      <xdr:spPr>
        <a:xfrm flipH="1" flipV="1">
          <a:off x="5084989" y="5732690"/>
          <a:ext cx="1413783" cy="3493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57150</xdr:colOff>
      <xdr:row>20</xdr:row>
      <xdr:rowOff>693965</xdr:rowOff>
    </xdr:from>
    <xdr:to>
      <xdr:col>15</xdr:col>
      <xdr:colOff>122464</xdr:colOff>
      <xdr:row>22</xdr:row>
      <xdr:rowOff>45911</xdr:rowOff>
    </xdr:to>
    <xdr:cxnSp macro="">
      <xdr:nvCxnSpPr>
        <xdr:cNvPr id="32" name="Conector recto de flecha 31">
          <a:extLst>
            <a:ext uri="{FF2B5EF4-FFF2-40B4-BE49-F238E27FC236}">
              <a16:creationId xmlns:a16="http://schemas.microsoft.com/office/drawing/2014/main" id="{14EB8F0A-EAE7-4B55-905D-49649C1AB302}"/>
            </a:ext>
          </a:extLst>
        </xdr:cNvPr>
        <xdr:cNvCxnSpPr/>
      </xdr:nvCxnSpPr>
      <xdr:spPr>
        <a:xfrm flipV="1">
          <a:off x="1581150" y="5827940"/>
          <a:ext cx="7571014" cy="3044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176126</xdr:colOff>
      <xdr:row>6</xdr:row>
      <xdr:rowOff>231322</xdr:rowOff>
    </xdr:from>
    <xdr:to>
      <xdr:col>10</xdr:col>
      <xdr:colOff>244929</xdr:colOff>
      <xdr:row>8</xdr:row>
      <xdr:rowOff>176822</xdr:rowOff>
    </xdr:to>
    <xdr:cxnSp macro="">
      <xdr:nvCxnSpPr>
        <xdr:cNvPr id="33" name="Conector recto de flecha 32">
          <a:extLst>
            <a:ext uri="{FF2B5EF4-FFF2-40B4-BE49-F238E27FC236}">
              <a16:creationId xmlns:a16="http://schemas.microsoft.com/office/drawing/2014/main" id="{3B32C15F-61C6-417B-94BE-EA8982FAAEEA}"/>
            </a:ext>
          </a:extLst>
        </xdr:cNvPr>
        <xdr:cNvCxnSpPr/>
      </xdr:nvCxnSpPr>
      <xdr:spPr>
        <a:xfrm flipV="1">
          <a:off x="1700126" y="1660072"/>
          <a:ext cx="4336003" cy="4122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692427</xdr:colOff>
      <xdr:row>7</xdr:row>
      <xdr:rowOff>228600</xdr:rowOff>
    </xdr:from>
    <xdr:to>
      <xdr:col>1</xdr:col>
      <xdr:colOff>692428</xdr:colOff>
      <xdr:row>9</xdr:row>
      <xdr:rowOff>13254</xdr:rowOff>
    </xdr:to>
    <xdr:cxnSp macro="">
      <xdr:nvCxnSpPr>
        <xdr:cNvPr id="2" name="Conector recto de flecha 1">
          <a:extLst>
            <a:ext uri="{FF2B5EF4-FFF2-40B4-BE49-F238E27FC236}">
              <a16:creationId xmlns:a16="http://schemas.microsoft.com/office/drawing/2014/main" id="{20AA6DCA-182F-4801-9043-57F9FC04D9D3}"/>
            </a:ext>
          </a:extLst>
        </xdr:cNvPr>
        <xdr:cNvCxnSpPr/>
      </xdr:nvCxnSpPr>
      <xdr:spPr>
        <a:xfrm flipH="1" flipV="1">
          <a:off x="1454427" y="1895475"/>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745435</xdr:colOff>
      <xdr:row>8</xdr:row>
      <xdr:rowOff>8283</xdr:rowOff>
    </xdr:from>
    <xdr:to>
      <xdr:col>4</xdr:col>
      <xdr:colOff>745436</xdr:colOff>
      <xdr:row>9</xdr:row>
      <xdr:rowOff>33133</xdr:rowOff>
    </xdr:to>
    <xdr:cxnSp macro="">
      <xdr:nvCxnSpPr>
        <xdr:cNvPr id="3" name="Conector recto de flecha 2">
          <a:extLst>
            <a:ext uri="{FF2B5EF4-FFF2-40B4-BE49-F238E27FC236}">
              <a16:creationId xmlns:a16="http://schemas.microsoft.com/office/drawing/2014/main" id="{78E3AC9A-EE1D-487E-8F7B-BED827427449}"/>
            </a:ext>
          </a:extLst>
        </xdr:cNvPr>
        <xdr:cNvCxnSpPr/>
      </xdr:nvCxnSpPr>
      <xdr:spPr>
        <a:xfrm flipH="1" flipV="1">
          <a:off x="3164785" y="1913283"/>
          <a:ext cx="1" cy="2629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366254</xdr:colOff>
      <xdr:row>2</xdr:row>
      <xdr:rowOff>213715</xdr:rowOff>
    </xdr:from>
    <xdr:to>
      <xdr:col>13</xdr:col>
      <xdr:colOff>366255</xdr:colOff>
      <xdr:row>3</xdr:row>
      <xdr:rowOff>236493</xdr:rowOff>
    </xdr:to>
    <xdr:cxnSp macro="">
      <xdr:nvCxnSpPr>
        <xdr:cNvPr id="4" name="Conector recto de flecha 3">
          <a:extLst>
            <a:ext uri="{FF2B5EF4-FFF2-40B4-BE49-F238E27FC236}">
              <a16:creationId xmlns:a16="http://schemas.microsoft.com/office/drawing/2014/main" id="{A1F0B7D9-60F2-420D-8995-C4B827CB37D6}"/>
            </a:ext>
          </a:extLst>
        </xdr:cNvPr>
        <xdr:cNvCxnSpPr/>
      </xdr:nvCxnSpPr>
      <xdr:spPr>
        <a:xfrm flipH="1" flipV="1">
          <a:off x="7871954" y="689965"/>
          <a:ext cx="1" cy="26090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288235</xdr:colOff>
      <xdr:row>2</xdr:row>
      <xdr:rowOff>205409</xdr:rowOff>
    </xdr:from>
    <xdr:to>
      <xdr:col>2</xdr:col>
      <xdr:colOff>288236</xdr:colOff>
      <xdr:row>3</xdr:row>
      <xdr:rowOff>230258</xdr:rowOff>
    </xdr:to>
    <xdr:cxnSp macro="">
      <xdr:nvCxnSpPr>
        <xdr:cNvPr id="5" name="Conector recto de flecha 4">
          <a:extLst>
            <a:ext uri="{FF2B5EF4-FFF2-40B4-BE49-F238E27FC236}">
              <a16:creationId xmlns:a16="http://schemas.microsoft.com/office/drawing/2014/main" id="{95EF4FA3-3ED4-4AF6-AEE3-6C5F031A1E05}"/>
            </a:ext>
          </a:extLst>
        </xdr:cNvPr>
        <xdr:cNvCxnSpPr/>
      </xdr:nvCxnSpPr>
      <xdr:spPr>
        <a:xfrm flipH="1" flipV="1">
          <a:off x="1812235" y="681659"/>
          <a:ext cx="1" cy="26297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755374</xdr:colOff>
      <xdr:row>2</xdr:row>
      <xdr:rowOff>217005</xdr:rowOff>
    </xdr:from>
    <xdr:to>
      <xdr:col>4</xdr:col>
      <xdr:colOff>755375</xdr:colOff>
      <xdr:row>4</xdr:row>
      <xdr:rowOff>1658</xdr:rowOff>
    </xdr:to>
    <xdr:cxnSp macro="">
      <xdr:nvCxnSpPr>
        <xdr:cNvPr id="6" name="Conector recto de flecha 5">
          <a:extLst>
            <a:ext uri="{FF2B5EF4-FFF2-40B4-BE49-F238E27FC236}">
              <a16:creationId xmlns:a16="http://schemas.microsoft.com/office/drawing/2014/main" id="{DDBDF2DF-BE10-4F7B-8DBC-2307A304A7B5}"/>
            </a:ext>
          </a:extLst>
        </xdr:cNvPr>
        <xdr:cNvCxnSpPr/>
      </xdr:nvCxnSpPr>
      <xdr:spPr>
        <a:xfrm flipH="1" flipV="1">
          <a:off x="3174724" y="693255"/>
          <a:ext cx="1" cy="26090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13251</xdr:colOff>
      <xdr:row>2</xdr:row>
      <xdr:rowOff>220318</xdr:rowOff>
    </xdr:from>
    <xdr:to>
      <xdr:col>11</xdr:col>
      <xdr:colOff>13252</xdr:colOff>
      <xdr:row>4</xdr:row>
      <xdr:rowOff>4971</xdr:rowOff>
    </xdr:to>
    <xdr:cxnSp macro="">
      <xdr:nvCxnSpPr>
        <xdr:cNvPr id="7" name="Conector recto de flecha 6">
          <a:extLst>
            <a:ext uri="{FF2B5EF4-FFF2-40B4-BE49-F238E27FC236}">
              <a16:creationId xmlns:a16="http://schemas.microsoft.com/office/drawing/2014/main" id="{66BCFC62-350F-4E04-9977-2F089FEEAC51}"/>
            </a:ext>
          </a:extLst>
        </xdr:cNvPr>
        <xdr:cNvCxnSpPr/>
      </xdr:nvCxnSpPr>
      <xdr:spPr>
        <a:xfrm flipH="1" flipV="1">
          <a:off x="6595026" y="696568"/>
          <a:ext cx="1" cy="26090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16566</xdr:colOff>
      <xdr:row>8</xdr:row>
      <xdr:rowOff>1</xdr:rowOff>
    </xdr:from>
    <xdr:to>
      <xdr:col>8</xdr:col>
      <xdr:colOff>16567</xdr:colOff>
      <xdr:row>9</xdr:row>
      <xdr:rowOff>24851</xdr:rowOff>
    </xdr:to>
    <xdr:cxnSp macro="">
      <xdr:nvCxnSpPr>
        <xdr:cNvPr id="8" name="Conector recto de flecha 7">
          <a:extLst>
            <a:ext uri="{FF2B5EF4-FFF2-40B4-BE49-F238E27FC236}">
              <a16:creationId xmlns:a16="http://schemas.microsoft.com/office/drawing/2014/main" id="{52787116-23FE-4A1D-8A86-81FC0B28F2FE}"/>
            </a:ext>
          </a:extLst>
        </xdr:cNvPr>
        <xdr:cNvCxnSpPr/>
      </xdr:nvCxnSpPr>
      <xdr:spPr>
        <a:xfrm flipH="1" flipV="1">
          <a:off x="4883841" y="1905001"/>
          <a:ext cx="1" cy="2629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732183</xdr:colOff>
      <xdr:row>3</xdr:row>
      <xdr:rowOff>3314</xdr:rowOff>
    </xdr:from>
    <xdr:to>
      <xdr:col>7</xdr:col>
      <xdr:colOff>732184</xdr:colOff>
      <xdr:row>4</xdr:row>
      <xdr:rowOff>28164</xdr:rowOff>
    </xdr:to>
    <xdr:cxnSp macro="">
      <xdr:nvCxnSpPr>
        <xdr:cNvPr id="9" name="Conector recto de flecha 8">
          <a:extLst>
            <a:ext uri="{FF2B5EF4-FFF2-40B4-BE49-F238E27FC236}">
              <a16:creationId xmlns:a16="http://schemas.microsoft.com/office/drawing/2014/main" id="{541C210E-CC0B-4C24-BF3D-94397B106DD6}"/>
            </a:ext>
          </a:extLst>
        </xdr:cNvPr>
        <xdr:cNvCxnSpPr/>
      </xdr:nvCxnSpPr>
      <xdr:spPr>
        <a:xfrm flipH="1" flipV="1">
          <a:off x="4808883" y="717689"/>
          <a:ext cx="1" cy="2629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780521</xdr:colOff>
      <xdr:row>8</xdr:row>
      <xdr:rowOff>0</xdr:rowOff>
    </xdr:from>
    <xdr:to>
      <xdr:col>13</xdr:col>
      <xdr:colOff>780522</xdr:colOff>
      <xdr:row>9</xdr:row>
      <xdr:rowOff>22779</xdr:rowOff>
    </xdr:to>
    <xdr:cxnSp macro="">
      <xdr:nvCxnSpPr>
        <xdr:cNvPr id="10" name="Conector recto de flecha 9">
          <a:extLst>
            <a:ext uri="{FF2B5EF4-FFF2-40B4-BE49-F238E27FC236}">
              <a16:creationId xmlns:a16="http://schemas.microsoft.com/office/drawing/2014/main" id="{1952C553-EFE6-45FB-A72A-6E85A1298B68}"/>
            </a:ext>
          </a:extLst>
        </xdr:cNvPr>
        <xdr:cNvCxnSpPr/>
      </xdr:nvCxnSpPr>
      <xdr:spPr>
        <a:xfrm flipH="1" flipV="1">
          <a:off x="8267171" y="1905000"/>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769561</xdr:colOff>
      <xdr:row>14</xdr:row>
      <xdr:rowOff>230871</xdr:rowOff>
    </xdr:from>
    <xdr:to>
      <xdr:col>7</xdr:col>
      <xdr:colOff>769562</xdr:colOff>
      <xdr:row>16</xdr:row>
      <xdr:rowOff>15525</xdr:rowOff>
    </xdr:to>
    <xdr:cxnSp macro="">
      <xdr:nvCxnSpPr>
        <xdr:cNvPr id="11" name="Conector recto de flecha 10">
          <a:extLst>
            <a:ext uri="{FF2B5EF4-FFF2-40B4-BE49-F238E27FC236}">
              <a16:creationId xmlns:a16="http://schemas.microsoft.com/office/drawing/2014/main" id="{7F6E5B23-6556-43AC-85AF-5B15649C40EC}"/>
            </a:ext>
          </a:extLst>
        </xdr:cNvPr>
        <xdr:cNvCxnSpPr/>
      </xdr:nvCxnSpPr>
      <xdr:spPr>
        <a:xfrm flipH="1" flipV="1">
          <a:off x="4846261" y="3755121"/>
          <a:ext cx="1" cy="6038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718930</xdr:colOff>
      <xdr:row>14</xdr:row>
      <xdr:rowOff>221973</xdr:rowOff>
    </xdr:from>
    <xdr:to>
      <xdr:col>1</xdr:col>
      <xdr:colOff>718931</xdr:colOff>
      <xdr:row>16</xdr:row>
      <xdr:rowOff>6627</xdr:rowOff>
    </xdr:to>
    <xdr:cxnSp macro="">
      <xdr:nvCxnSpPr>
        <xdr:cNvPr id="12" name="Conector recto de flecha 11">
          <a:extLst>
            <a:ext uri="{FF2B5EF4-FFF2-40B4-BE49-F238E27FC236}">
              <a16:creationId xmlns:a16="http://schemas.microsoft.com/office/drawing/2014/main" id="{3A6DBCE3-16B4-450C-85AA-3A5E88816817}"/>
            </a:ext>
          </a:extLst>
        </xdr:cNvPr>
        <xdr:cNvCxnSpPr/>
      </xdr:nvCxnSpPr>
      <xdr:spPr>
        <a:xfrm flipH="1" flipV="1">
          <a:off x="1480930" y="3746223"/>
          <a:ext cx="1" cy="6038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41413</xdr:colOff>
      <xdr:row>11</xdr:row>
      <xdr:rowOff>223631</xdr:rowOff>
    </xdr:from>
    <xdr:to>
      <xdr:col>2</xdr:col>
      <xdr:colOff>41414</xdr:colOff>
      <xdr:row>13</xdr:row>
      <xdr:rowOff>8285</xdr:rowOff>
    </xdr:to>
    <xdr:cxnSp macro="">
      <xdr:nvCxnSpPr>
        <xdr:cNvPr id="13" name="Conector recto de flecha 12">
          <a:extLst>
            <a:ext uri="{FF2B5EF4-FFF2-40B4-BE49-F238E27FC236}">
              <a16:creationId xmlns:a16="http://schemas.microsoft.com/office/drawing/2014/main" id="{045E8AA6-25F0-4C8F-856E-FB1E350BA68D}"/>
            </a:ext>
          </a:extLst>
        </xdr:cNvPr>
        <xdr:cNvCxnSpPr/>
      </xdr:nvCxnSpPr>
      <xdr:spPr>
        <a:xfrm flipH="1" flipV="1">
          <a:off x="1565413" y="2843006"/>
          <a:ext cx="1" cy="4514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737152</xdr:colOff>
      <xdr:row>20</xdr:row>
      <xdr:rowOff>223630</xdr:rowOff>
    </xdr:from>
    <xdr:to>
      <xdr:col>1</xdr:col>
      <xdr:colOff>737153</xdr:colOff>
      <xdr:row>22</xdr:row>
      <xdr:rowOff>8284</xdr:rowOff>
    </xdr:to>
    <xdr:cxnSp macro="">
      <xdr:nvCxnSpPr>
        <xdr:cNvPr id="14" name="Conector recto de flecha 13">
          <a:extLst>
            <a:ext uri="{FF2B5EF4-FFF2-40B4-BE49-F238E27FC236}">
              <a16:creationId xmlns:a16="http://schemas.microsoft.com/office/drawing/2014/main" id="{C08D0772-A87A-41B7-888F-2C9B71C50657}"/>
            </a:ext>
          </a:extLst>
        </xdr:cNvPr>
        <xdr:cNvCxnSpPr/>
      </xdr:nvCxnSpPr>
      <xdr:spPr>
        <a:xfrm flipH="1" flipV="1">
          <a:off x="1499152" y="5519530"/>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28160</xdr:colOff>
      <xdr:row>20</xdr:row>
      <xdr:rowOff>226943</xdr:rowOff>
    </xdr:from>
    <xdr:to>
      <xdr:col>5</xdr:col>
      <xdr:colOff>28161</xdr:colOff>
      <xdr:row>22</xdr:row>
      <xdr:rowOff>11597</xdr:rowOff>
    </xdr:to>
    <xdr:cxnSp macro="">
      <xdr:nvCxnSpPr>
        <xdr:cNvPr id="15" name="Conector recto de flecha 14">
          <a:extLst>
            <a:ext uri="{FF2B5EF4-FFF2-40B4-BE49-F238E27FC236}">
              <a16:creationId xmlns:a16="http://schemas.microsoft.com/office/drawing/2014/main" id="{A26D4ACC-E9B3-4852-8C96-E728E0CF5306}"/>
            </a:ext>
          </a:extLst>
        </xdr:cNvPr>
        <xdr:cNvCxnSpPr/>
      </xdr:nvCxnSpPr>
      <xdr:spPr>
        <a:xfrm flipH="1" flipV="1">
          <a:off x="3209510" y="5522843"/>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6627</xdr:colOff>
      <xdr:row>20</xdr:row>
      <xdr:rowOff>221973</xdr:rowOff>
    </xdr:from>
    <xdr:to>
      <xdr:col>8</xdr:col>
      <xdr:colOff>6628</xdr:colOff>
      <xdr:row>22</xdr:row>
      <xdr:rowOff>6627</xdr:rowOff>
    </xdr:to>
    <xdr:cxnSp macro="">
      <xdr:nvCxnSpPr>
        <xdr:cNvPr id="16" name="Conector recto de flecha 15">
          <a:extLst>
            <a:ext uri="{FF2B5EF4-FFF2-40B4-BE49-F238E27FC236}">
              <a16:creationId xmlns:a16="http://schemas.microsoft.com/office/drawing/2014/main" id="{3BF11EC8-6972-408B-B2F1-5FFE56ED8D9A}"/>
            </a:ext>
          </a:extLst>
        </xdr:cNvPr>
        <xdr:cNvCxnSpPr/>
      </xdr:nvCxnSpPr>
      <xdr:spPr>
        <a:xfrm flipH="1" flipV="1">
          <a:off x="4873902" y="5517873"/>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771938</xdr:colOff>
      <xdr:row>20</xdr:row>
      <xdr:rowOff>217004</xdr:rowOff>
    </xdr:from>
    <xdr:to>
      <xdr:col>10</xdr:col>
      <xdr:colOff>771939</xdr:colOff>
      <xdr:row>22</xdr:row>
      <xdr:rowOff>1658</xdr:rowOff>
    </xdr:to>
    <xdr:cxnSp macro="">
      <xdr:nvCxnSpPr>
        <xdr:cNvPr id="17" name="Conector recto de flecha 16">
          <a:extLst>
            <a:ext uri="{FF2B5EF4-FFF2-40B4-BE49-F238E27FC236}">
              <a16:creationId xmlns:a16="http://schemas.microsoft.com/office/drawing/2014/main" id="{BAB74931-9064-4D0A-A182-5559A40F0E27}"/>
            </a:ext>
          </a:extLst>
        </xdr:cNvPr>
        <xdr:cNvCxnSpPr/>
      </xdr:nvCxnSpPr>
      <xdr:spPr>
        <a:xfrm flipH="1" flipV="1">
          <a:off x="6563138" y="5512904"/>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489857</xdr:colOff>
      <xdr:row>20</xdr:row>
      <xdr:rowOff>190500</xdr:rowOff>
    </xdr:from>
    <xdr:to>
      <xdr:col>13</xdr:col>
      <xdr:colOff>742123</xdr:colOff>
      <xdr:row>21</xdr:row>
      <xdr:rowOff>236884</xdr:rowOff>
    </xdr:to>
    <xdr:cxnSp macro="">
      <xdr:nvCxnSpPr>
        <xdr:cNvPr id="18" name="Conector recto de flecha 17">
          <a:extLst>
            <a:ext uri="{FF2B5EF4-FFF2-40B4-BE49-F238E27FC236}">
              <a16:creationId xmlns:a16="http://schemas.microsoft.com/office/drawing/2014/main" id="{F9CAD975-98DA-4E5E-A284-3A25C7981A1A}"/>
            </a:ext>
          </a:extLst>
        </xdr:cNvPr>
        <xdr:cNvCxnSpPr/>
      </xdr:nvCxnSpPr>
      <xdr:spPr>
        <a:xfrm flipH="1" flipV="1">
          <a:off x="7071632" y="5486400"/>
          <a:ext cx="1176191" cy="2845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758617</xdr:colOff>
      <xdr:row>14</xdr:row>
      <xdr:rowOff>221973</xdr:rowOff>
    </xdr:from>
    <xdr:to>
      <xdr:col>4</xdr:col>
      <xdr:colOff>758618</xdr:colOff>
      <xdr:row>16</xdr:row>
      <xdr:rowOff>6627</xdr:rowOff>
    </xdr:to>
    <xdr:cxnSp macro="">
      <xdr:nvCxnSpPr>
        <xdr:cNvPr id="19" name="Conector recto de flecha 18">
          <a:extLst>
            <a:ext uri="{FF2B5EF4-FFF2-40B4-BE49-F238E27FC236}">
              <a16:creationId xmlns:a16="http://schemas.microsoft.com/office/drawing/2014/main" id="{F69E58CD-BEE8-4CB9-A69C-EF7052F96375}"/>
            </a:ext>
          </a:extLst>
        </xdr:cNvPr>
        <xdr:cNvCxnSpPr/>
      </xdr:nvCxnSpPr>
      <xdr:spPr>
        <a:xfrm flipH="1" flipV="1">
          <a:off x="3177967" y="3746223"/>
          <a:ext cx="1" cy="6038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765727</xdr:colOff>
      <xdr:row>14</xdr:row>
      <xdr:rowOff>225286</xdr:rowOff>
    </xdr:from>
    <xdr:to>
      <xdr:col>13</xdr:col>
      <xdr:colOff>765728</xdr:colOff>
      <xdr:row>16</xdr:row>
      <xdr:rowOff>9940</xdr:rowOff>
    </xdr:to>
    <xdr:cxnSp macro="">
      <xdr:nvCxnSpPr>
        <xdr:cNvPr id="20" name="Conector recto de flecha 19">
          <a:extLst>
            <a:ext uri="{FF2B5EF4-FFF2-40B4-BE49-F238E27FC236}">
              <a16:creationId xmlns:a16="http://schemas.microsoft.com/office/drawing/2014/main" id="{8498997C-E30F-443E-B981-310ACF65E951}"/>
            </a:ext>
          </a:extLst>
        </xdr:cNvPr>
        <xdr:cNvCxnSpPr/>
      </xdr:nvCxnSpPr>
      <xdr:spPr>
        <a:xfrm flipH="1" flipV="1">
          <a:off x="8271427" y="3749536"/>
          <a:ext cx="1" cy="6038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1726</xdr:colOff>
      <xdr:row>11</xdr:row>
      <xdr:rowOff>183942</xdr:rowOff>
    </xdr:from>
    <xdr:to>
      <xdr:col>5</xdr:col>
      <xdr:colOff>1727</xdr:colOff>
      <xdr:row>12</xdr:row>
      <xdr:rowOff>206721</xdr:rowOff>
    </xdr:to>
    <xdr:cxnSp macro="">
      <xdr:nvCxnSpPr>
        <xdr:cNvPr id="21" name="Conector recto de flecha 20">
          <a:extLst>
            <a:ext uri="{FF2B5EF4-FFF2-40B4-BE49-F238E27FC236}">
              <a16:creationId xmlns:a16="http://schemas.microsoft.com/office/drawing/2014/main" id="{A0D97613-9373-4051-9EBC-2F9992D3FBEC}"/>
            </a:ext>
          </a:extLst>
        </xdr:cNvPr>
        <xdr:cNvCxnSpPr/>
      </xdr:nvCxnSpPr>
      <xdr:spPr>
        <a:xfrm flipH="1" flipV="1">
          <a:off x="3183076" y="2803317"/>
          <a:ext cx="1" cy="4514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28162</xdr:colOff>
      <xdr:row>11</xdr:row>
      <xdr:rowOff>226944</xdr:rowOff>
    </xdr:from>
    <xdr:to>
      <xdr:col>11</xdr:col>
      <xdr:colOff>28163</xdr:colOff>
      <xdr:row>13</xdr:row>
      <xdr:rowOff>11598</xdr:rowOff>
    </xdr:to>
    <xdr:cxnSp macro="">
      <xdr:nvCxnSpPr>
        <xdr:cNvPr id="22" name="Conector recto de flecha 21">
          <a:extLst>
            <a:ext uri="{FF2B5EF4-FFF2-40B4-BE49-F238E27FC236}">
              <a16:creationId xmlns:a16="http://schemas.microsoft.com/office/drawing/2014/main" id="{AD9871F5-8C1E-42E2-9666-87D08548E0C8}"/>
            </a:ext>
          </a:extLst>
        </xdr:cNvPr>
        <xdr:cNvCxnSpPr/>
      </xdr:nvCxnSpPr>
      <xdr:spPr>
        <a:xfrm flipH="1" flipV="1">
          <a:off x="6609937" y="2846319"/>
          <a:ext cx="1" cy="4514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750894</xdr:colOff>
      <xdr:row>11</xdr:row>
      <xdr:rowOff>221549</xdr:rowOff>
    </xdr:from>
    <xdr:to>
      <xdr:col>13</xdr:col>
      <xdr:colOff>750895</xdr:colOff>
      <xdr:row>13</xdr:row>
      <xdr:rowOff>2167</xdr:rowOff>
    </xdr:to>
    <xdr:cxnSp macro="">
      <xdr:nvCxnSpPr>
        <xdr:cNvPr id="23" name="Conector recto de flecha 22">
          <a:extLst>
            <a:ext uri="{FF2B5EF4-FFF2-40B4-BE49-F238E27FC236}">
              <a16:creationId xmlns:a16="http://schemas.microsoft.com/office/drawing/2014/main" id="{A100D9EA-B9EF-4561-B96D-0D697D542721}"/>
            </a:ext>
          </a:extLst>
        </xdr:cNvPr>
        <xdr:cNvCxnSpPr/>
      </xdr:nvCxnSpPr>
      <xdr:spPr>
        <a:xfrm flipH="1" flipV="1">
          <a:off x="8256594" y="2840924"/>
          <a:ext cx="1" cy="44736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364218</xdr:colOff>
      <xdr:row>2</xdr:row>
      <xdr:rowOff>225927</xdr:rowOff>
    </xdr:from>
    <xdr:to>
      <xdr:col>13</xdr:col>
      <xdr:colOff>364219</xdr:colOff>
      <xdr:row>4</xdr:row>
      <xdr:rowOff>4474</xdr:rowOff>
    </xdr:to>
    <xdr:cxnSp macro="">
      <xdr:nvCxnSpPr>
        <xdr:cNvPr id="24" name="Conector recto de flecha 23">
          <a:extLst>
            <a:ext uri="{FF2B5EF4-FFF2-40B4-BE49-F238E27FC236}">
              <a16:creationId xmlns:a16="http://schemas.microsoft.com/office/drawing/2014/main" id="{DECE0CC3-894A-4E5E-A158-415A43FF5169}"/>
            </a:ext>
          </a:extLst>
        </xdr:cNvPr>
        <xdr:cNvCxnSpPr/>
      </xdr:nvCxnSpPr>
      <xdr:spPr>
        <a:xfrm flipH="1" flipV="1">
          <a:off x="7869918" y="702177"/>
          <a:ext cx="1" cy="25479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288235</xdr:colOff>
      <xdr:row>2</xdr:row>
      <xdr:rowOff>205409</xdr:rowOff>
    </xdr:from>
    <xdr:to>
      <xdr:col>2</xdr:col>
      <xdr:colOff>288236</xdr:colOff>
      <xdr:row>3</xdr:row>
      <xdr:rowOff>230258</xdr:rowOff>
    </xdr:to>
    <xdr:cxnSp macro="">
      <xdr:nvCxnSpPr>
        <xdr:cNvPr id="25" name="Conector recto de flecha 24">
          <a:extLst>
            <a:ext uri="{FF2B5EF4-FFF2-40B4-BE49-F238E27FC236}">
              <a16:creationId xmlns:a16="http://schemas.microsoft.com/office/drawing/2014/main" id="{DA840675-CFCD-415D-BCDC-60FC45DBBEC4}"/>
            </a:ext>
          </a:extLst>
        </xdr:cNvPr>
        <xdr:cNvCxnSpPr/>
      </xdr:nvCxnSpPr>
      <xdr:spPr>
        <a:xfrm flipH="1" flipV="1">
          <a:off x="1812235" y="681659"/>
          <a:ext cx="1" cy="26297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755374</xdr:colOff>
      <xdr:row>2</xdr:row>
      <xdr:rowOff>217005</xdr:rowOff>
    </xdr:from>
    <xdr:to>
      <xdr:col>4</xdr:col>
      <xdr:colOff>755375</xdr:colOff>
      <xdr:row>4</xdr:row>
      <xdr:rowOff>1658</xdr:rowOff>
    </xdr:to>
    <xdr:cxnSp macro="">
      <xdr:nvCxnSpPr>
        <xdr:cNvPr id="26" name="Conector recto de flecha 25">
          <a:extLst>
            <a:ext uri="{FF2B5EF4-FFF2-40B4-BE49-F238E27FC236}">
              <a16:creationId xmlns:a16="http://schemas.microsoft.com/office/drawing/2014/main" id="{7E0ABAD9-3692-447B-8919-09EAAC01C28E}"/>
            </a:ext>
          </a:extLst>
        </xdr:cNvPr>
        <xdr:cNvCxnSpPr/>
      </xdr:nvCxnSpPr>
      <xdr:spPr>
        <a:xfrm flipH="1" flipV="1">
          <a:off x="3174724" y="693255"/>
          <a:ext cx="1" cy="26090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13251</xdr:colOff>
      <xdr:row>2</xdr:row>
      <xdr:rowOff>220318</xdr:rowOff>
    </xdr:from>
    <xdr:to>
      <xdr:col>11</xdr:col>
      <xdr:colOff>13252</xdr:colOff>
      <xdr:row>4</xdr:row>
      <xdr:rowOff>4971</xdr:rowOff>
    </xdr:to>
    <xdr:cxnSp macro="">
      <xdr:nvCxnSpPr>
        <xdr:cNvPr id="27" name="Conector recto de flecha 26">
          <a:extLst>
            <a:ext uri="{FF2B5EF4-FFF2-40B4-BE49-F238E27FC236}">
              <a16:creationId xmlns:a16="http://schemas.microsoft.com/office/drawing/2014/main" id="{C8371BE7-40B3-4732-8B70-6248079E15C1}"/>
            </a:ext>
          </a:extLst>
        </xdr:cNvPr>
        <xdr:cNvCxnSpPr/>
      </xdr:nvCxnSpPr>
      <xdr:spPr>
        <a:xfrm flipH="1" flipV="1">
          <a:off x="6595026" y="696568"/>
          <a:ext cx="1" cy="26090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732183</xdr:colOff>
      <xdr:row>3</xdr:row>
      <xdr:rowOff>3314</xdr:rowOff>
    </xdr:from>
    <xdr:to>
      <xdr:col>7</xdr:col>
      <xdr:colOff>732184</xdr:colOff>
      <xdr:row>4</xdr:row>
      <xdr:rowOff>28164</xdr:rowOff>
    </xdr:to>
    <xdr:cxnSp macro="">
      <xdr:nvCxnSpPr>
        <xdr:cNvPr id="28" name="Conector recto de flecha 27">
          <a:extLst>
            <a:ext uri="{FF2B5EF4-FFF2-40B4-BE49-F238E27FC236}">
              <a16:creationId xmlns:a16="http://schemas.microsoft.com/office/drawing/2014/main" id="{AB870878-81E9-464E-B4BA-8B79F1A31528}"/>
            </a:ext>
          </a:extLst>
        </xdr:cNvPr>
        <xdr:cNvCxnSpPr/>
      </xdr:nvCxnSpPr>
      <xdr:spPr>
        <a:xfrm flipH="1" flipV="1">
          <a:off x="4808883" y="717689"/>
          <a:ext cx="1" cy="2629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646</xdr:colOff>
      <xdr:row>11</xdr:row>
      <xdr:rowOff>226944</xdr:rowOff>
    </xdr:from>
    <xdr:to>
      <xdr:col>8</xdr:col>
      <xdr:colOff>647</xdr:colOff>
      <xdr:row>13</xdr:row>
      <xdr:rowOff>11598</xdr:rowOff>
    </xdr:to>
    <xdr:cxnSp macro="">
      <xdr:nvCxnSpPr>
        <xdr:cNvPr id="29" name="Conector recto de flecha 28">
          <a:extLst>
            <a:ext uri="{FF2B5EF4-FFF2-40B4-BE49-F238E27FC236}">
              <a16:creationId xmlns:a16="http://schemas.microsoft.com/office/drawing/2014/main" id="{EDD0C3B2-3B18-4917-9E7B-6913A676B052}"/>
            </a:ext>
          </a:extLst>
        </xdr:cNvPr>
        <xdr:cNvCxnSpPr/>
      </xdr:nvCxnSpPr>
      <xdr:spPr>
        <a:xfrm flipH="1" flipV="1">
          <a:off x="4867921" y="2846319"/>
          <a:ext cx="1" cy="4514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769317</xdr:colOff>
      <xdr:row>14</xdr:row>
      <xdr:rowOff>185853</xdr:rowOff>
    </xdr:from>
    <xdr:to>
      <xdr:col>10</xdr:col>
      <xdr:colOff>769318</xdr:colOff>
      <xdr:row>15</xdr:row>
      <xdr:rowOff>208632</xdr:rowOff>
    </xdr:to>
    <xdr:cxnSp macro="">
      <xdr:nvCxnSpPr>
        <xdr:cNvPr id="30" name="Conector recto de flecha 29">
          <a:extLst>
            <a:ext uri="{FF2B5EF4-FFF2-40B4-BE49-F238E27FC236}">
              <a16:creationId xmlns:a16="http://schemas.microsoft.com/office/drawing/2014/main" id="{2725376F-5F69-46D0-9BB4-1FAD24DB1F6E}"/>
            </a:ext>
          </a:extLst>
        </xdr:cNvPr>
        <xdr:cNvCxnSpPr/>
      </xdr:nvCxnSpPr>
      <xdr:spPr>
        <a:xfrm flipH="1" flipV="1">
          <a:off x="6560517" y="3710103"/>
          <a:ext cx="1" cy="6038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767332</xdr:colOff>
      <xdr:row>7</xdr:row>
      <xdr:rowOff>237881</xdr:rowOff>
    </xdr:from>
    <xdr:to>
      <xdr:col>10</xdr:col>
      <xdr:colOff>775188</xdr:colOff>
      <xdr:row>8</xdr:row>
      <xdr:rowOff>213458</xdr:rowOff>
    </xdr:to>
    <xdr:cxnSp macro="">
      <xdr:nvCxnSpPr>
        <xdr:cNvPr id="31" name="Conector recto de flecha 30">
          <a:extLst>
            <a:ext uri="{FF2B5EF4-FFF2-40B4-BE49-F238E27FC236}">
              <a16:creationId xmlns:a16="http://schemas.microsoft.com/office/drawing/2014/main" id="{D4CF6797-1EF3-491A-92FD-EEF90502FC74}"/>
            </a:ext>
          </a:extLst>
        </xdr:cNvPr>
        <xdr:cNvCxnSpPr/>
      </xdr:nvCxnSpPr>
      <xdr:spPr>
        <a:xfrm flipH="1" flipV="1">
          <a:off x="6558532" y="1904756"/>
          <a:ext cx="7856" cy="21370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238834</xdr:colOff>
      <xdr:row>12</xdr:row>
      <xdr:rowOff>11302</xdr:rowOff>
    </xdr:from>
    <xdr:to>
      <xdr:col>17</xdr:col>
      <xdr:colOff>608214</xdr:colOff>
      <xdr:row>15</xdr:row>
      <xdr:rowOff>204586</xdr:rowOff>
    </xdr:to>
    <xdr:sp macro="" textlink="">
      <xdr:nvSpPr>
        <xdr:cNvPr id="32" name="Flecha: cheurón 31">
          <a:extLst>
            <a:ext uri="{FF2B5EF4-FFF2-40B4-BE49-F238E27FC236}">
              <a16:creationId xmlns:a16="http://schemas.microsoft.com/office/drawing/2014/main" id="{1C4FD4B7-334B-4059-9EBA-4B25E0564618}"/>
            </a:ext>
          </a:extLst>
        </xdr:cNvPr>
        <xdr:cNvSpPr/>
      </xdr:nvSpPr>
      <xdr:spPr>
        <a:xfrm rot="10800000">
          <a:off x="10163884" y="3059302"/>
          <a:ext cx="369380" cy="1250559"/>
        </a:xfrm>
        <a:prstGeom prst="chevron">
          <a:avLst/>
        </a:prstGeom>
        <a:solidFill>
          <a:schemeClr val="bg2">
            <a:lumMod val="9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solidFill>
              <a:schemeClr val="tx1"/>
            </a:solidFill>
          </a:endParaRPr>
        </a:p>
      </xdr:txBody>
    </xdr:sp>
    <xdr:clientData/>
  </xdr:twoCellAnchor>
  <xdr:twoCellAnchor>
    <xdr:from>
      <xdr:col>16</xdr:col>
      <xdr:colOff>621771</xdr:colOff>
      <xdr:row>19</xdr:row>
      <xdr:rowOff>46038</xdr:rowOff>
    </xdr:from>
    <xdr:to>
      <xdr:col>18</xdr:col>
      <xdr:colOff>64111</xdr:colOff>
      <xdr:row>25</xdr:row>
      <xdr:rowOff>192577</xdr:rowOff>
    </xdr:to>
    <xdr:sp macro="" textlink="">
      <xdr:nvSpPr>
        <xdr:cNvPr id="33" name="Flecha: a la derecha con bandas 32">
          <a:extLst>
            <a:ext uri="{FF2B5EF4-FFF2-40B4-BE49-F238E27FC236}">
              <a16:creationId xmlns:a16="http://schemas.microsoft.com/office/drawing/2014/main" id="{02968DA1-8AB3-4B98-9E4A-92668BFD8741}"/>
            </a:ext>
          </a:extLst>
        </xdr:cNvPr>
        <xdr:cNvSpPr/>
      </xdr:nvSpPr>
      <xdr:spPr>
        <a:xfrm rot="16200000">
          <a:off x="9480346" y="5408288"/>
          <a:ext cx="1575289" cy="966340"/>
        </a:xfrm>
        <a:prstGeom prst="stripedRightArrow">
          <a:avLst/>
        </a:prstGeom>
        <a:solidFill>
          <a:schemeClr val="bg2">
            <a:lumMod val="9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2000"/>
            <a:t>MEDIOS</a:t>
          </a:r>
        </a:p>
      </xdr:txBody>
    </xdr:sp>
    <xdr:clientData/>
  </xdr:twoCellAnchor>
  <xdr:twoCellAnchor>
    <xdr:from>
      <xdr:col>16</xdr:col>
      <xdr:colOff>626237</xdr:colOff>
      <xdr:row>1</xdr:row>
      <xdr:rowOff>170467</xdr:rowOff>
    </xdr:from>
    <xdr:to>
      <xdr:col>18</xdr:col>
      <xdr:colOff>68577</xdr:colOff>
      <xdr:row>8</xdr:row>
      <xdr:rowOff>78881</xdr:rowOff>
    </xdr:to>
    <xdr:sp macro="" textlink="">
      <xdr:nvSpPr>
        <xdr:cNvPr id="34" name="Flecha: a la derecha con bandas 33">
          <a:extLst>
            <a:ext uri="{FF2B5EF4-FFF2-40B4-BE49-F238E27FC236}">
              <a16:creationId xmlns:a16="http://schemas.microsoft.com/office/drawing/2014/main" id="{AD268B9E-3D26-457D-9F6D-B840B9701F20}"/>
            </a:ext>
          </a:extLst>
        </xdr:cNvPr>
        <xdr:cNvSpPr/>
      </xdr:nvSpPr>
      <xdr:spPr>
        <a:xfrm rot="16200000">
          <a:off x="9484812" y="713067"/>
          <a:ext cx="1575289" cy="966340"/>
        </a:xfrm>
        <a:prstGeom prst="stripedRightArrow">
          <a:avLst/>
        </a:prstGeom>
        <a:solidFill>
          <a:schemeClr val="bg2">
            <a:lumMod val="9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2000"/>
            <a:t>FINES</a:t>
          </a:r>
        </a:p>
      </xdr:txBody>
    </xdr:sp>
    <xdr:clientData/>
  </xdr:twoCellAnchor>
  <xdr:twoCellAnchor>
    <xdr:from>
      <xdr:col>2</xdr:col>
      <xdr:colOff>288117</xdr:colOff>
      <xdr:row>21</xdr:row>
      <xdr:rowOff>0</xdr:rowOff>
    </xdr:from>
    <xdr:to>
      <xdr:col>4</xdr:col>
      <xdr:colOff>639536</xdr:colOff>
      <xdr:row>22</xdr:row>
      <xdr:rowOff>177013</xdr:rowOff>
    </xdr:to>
    <xdr:cxnSp macro="">
      <xdr:nvCxnSpPr>
        <xdr:cNvPr id="35" name="Conector recto de flecha 34">
          <a:extLst>
            <a:ext uri="{FF2B5EF4-FFF2-40B4-BE49-F238E27FC236}">
              <a16:creationId xmlns:a16="http://schemas.microsoft.com/office/drawing/2014/main" id="{27ABE0B6-6EFE-4923-BFDA-1724962DCEB5}"/>
            </a:ext>
          </a:extLst>
        </xdr:cNvPr>
        <xdr:cNvCxnSpPr/>
      </xdr:nvCxnSpPr>
      <xdr:spPr>
        <a:xfrm flipV="1">
          <a:off x="1812117" y="5534025"/>
          <a:ext cx="1246769" cy="41513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353786</xdr:colOff>
      <xdr:row>20</xdr:row>
      <xdr:rowOff>217715</xdr:rowOff>
    </xdr:from>
    <xdr:to>
      <xdr:col>7</xdr:col>
      <xdr:colOff>680357</xdr:colOff>
      <xdr:row>22</xdr:row>
      <xdr:rowOff>163285</xdr:rowOff>
    </xdr:to>
    <xdr:cxnSp macro="">
      <xdr:nvCxnSpPr>
        <xdr:cNvPr id="36" name="Conector recto de flecha 35">
          <a:extLst>
            <a:ext uri="{FF2B5EF4-FFF2-40B4-BE49-F238E27FC236}">
              <a16:creationId xmlns:a16="http://schemas.microsoft.com/office/drawing/2014/main" id="{76A87A33-621B-4C95-A0D3-06714D7931BA}"/>
            </a:ext>
          </a:extLst>
        </xdr:cNvPr>
        <xdr:cNvCxnSpPr/>
      </xdr:nvCxnSpPr>
      <xdr:spPr>
        <a:xfrm flipV="1">
          <a:off x="1877786" y="5513615"/>
          <a:ext cx="2879271" cy="42182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748393</xdr:colOff>
      <xdr:row>8</xdr:row>
      <xdr:rowOff>81642</xdr:rowOff>
    </xdr:from>
    <xdr:to>
      <xdr:col>16</xdr:col>
      <xdr:colOff>761472</xdr:colOff>
      <xdr:row>9</xdr:row>
      <xdr:rowOff>22779</xdr:rowOff>
    </xdr:to>
    <xdr:cxnSp macro="">
      <xdr:nvCxnSpPr>
        <xdr:cNvPr id="37" name="Conector recto de flecha 36">
          <a:extLst>
            <a:ext uri="{FF2B5EF4-FFF2-40B4-BE49-F238E27FC236}">
              <a16:creationId xmlns:a16="http://schemas.microsoft.com/office/drawing/2014/main" id="{852039E4-5FEE-47DB-A1BB-EF5CA4F1B07B}"/>
            </a:ext>
          </a:extLst>
        </xdr:cNvPr>
        <xdr:cNvCxnSpPr/>
      </xdr:nvCxnSpPr>
      <xdr:spPr>
        <a:xfrm flipH="1" flipV="1">
          <a:off x="8254093" y="1986642"/>
          <a:ext cx="1670429" cy="17926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132938</xdr:colOff>
      <xdr:row>8</xdr:row>
      <xdr:rowOff>81642</xdr:rowOff>
    </xdr:from>
    <xdr:to>
      <xdr:col>13</xdr:col>
      <xdr:colOff>653143</xdr:colOff>
      <xdr:row>10</xdr:row>
      <xdr:rowOff>204819</xdr:rowOff>
    </xdr:to>
    <xdr:cxnSp macro="">
      <xdr:nvCxnSpPr>
        <xdr:cNvPr id="38" name="Conector recto de flecha 37">
          <a:extLst>
            <a:ext uri="{FF2B5EF4-FFF2-40B4-BE49-F238E27FC236}">
              <a16:creationId xmlns:a16="http://schemas.microsoft.com/office/drawing/2014/main" id="{DDF53BF4-6E74-49ED-8A52-E5BFD7EF22E3}"/>
            </a:ext>
          </a:extLst>
        </xdr:cNvPr>
        <xdr:cNvCxnSpPr/>
      </xdr:nvCxnSpPr>
      <xdr:spPr>
        <a:xfrm flipV="1">
          <a:off x="6714713" y="1986642"/>
          <a:ext cx="1444130" cy="59942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748393</xdr:colOff>
      <xdr:row>8</xdr:row>
      <xdr:rowOff>81642</xdr:rowOff>
    </xdr:from>
    <xdr:to>
      <xdr:col>13</xdr:col>
      <xdr:colOff>748394</xdr:colOff>
      <xdr:row>10</xdr:row>
      <xdr:rowOff>56796</xdr:rowOff>
    </xdr:to>
    <xdr:cxnSp macro="">
      <xdr:nvCxnSpPr>
        <xdr:cNvPr id="39" name="Conector recto de flecha 38">
          <a:extLst>
            <a:ext uri="{FF2B5EF4-FFF2-40B4-BE49-F238E27FC236}">
              <a16:creationId xmlns:a16="http://schemas.microsoft.com/office/drawing/2014/main" id="{EC6CA9F6-372E-4A78-83C5-FCFED0743742}"/>
            </a:ext>
          </a:extLst>
        </xdr:cNvPr>
        <xdr:cNvCxnSpPr/>
      </xdr:nvCxnSpPr>
      <xdr:spPr>
        <a:xfrm flipH="1" flipV="1">
          <a:off x="8254093" y="1986642"/>
          <a:ext cx="1" cy="4514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40822</xdr:colOff>
      <xdr:row>8</xdr:row>
      <xdr:rowOff>13607</xdr:rowOff>
    </xdr:from>
    <xdr:to>
      <xdr:col>16</xdr:col>
      <xdr:colOff>353786</xdr:colOff>
      <xdr:row>9</xdr:row>
      <xdr:rowOff>0</xdr:rowOff>
    </xdr:to>
    <xdr:cxnSp macro="">
      <xdr:nvCxnSpPr>
        <xdr:cNvPr id="40" name="Conector recto de flecha 39">
          <a:extLst>
            <a:ext uri="{FF2B5EF4-FFF2-40B4-BE49-F238E27FC236}">
              <a16:creationId xmlns:a16="http://schemas.microsoft.com/office/drawing/2014/main" id="{C2836B8A-EF3F-408F-8B25-6B1E25365F3D}"/>
            </a:ext>
          </a:extLst>
        </xdr:cNvPr>
        <xdr:cNvCxnSpPr/>
      </xdr:nvCxnSpPr>
      <xdr:spPr>
        <a:xfrm flipH="1" flipV="1">
          <a:off x="6622597" y="1918607"/>
          <a:ext cx="2894239" cy="22451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692428</xdr:colOff>
      <xdr:row>8</xdr:row>
      <xdr:rowOff>40821</xdr:rowOff>
    </xdr:from>
    <xdr:to>
      <xdr:col>7</xdr:col>
      <xdr:colOff>734786</xdr:colOff>
      <xdr:row>8</xdr:row>
      <xdr:rowOff>210557</xdr:rowOff>
    </xdr:to>
    <xdr:cxnSp macro="">
      <xdr:nvCxnSpPr>
        <xdr:cNvPr id="41" name="Conector recto de flecha 40">
          <a:extLst>
            <a:ext uri="{FF2B5EF4-FFF2-40B4-BE49-F238E27FC236}">
              <a16:creationId xmlns:a16="http://schemas.microsoft.com/office/drawing/2014/main" id="{02B51D25-5AFB-483C-8777-8DD56360321C}"/>
            </a:ext>
          </a:extLst>
        </xdr:cNvPr>
        <xdr:cNvCxnSpPr/>
      </xdr:nvCxnSpPr>
      <xdr:spPr>
        <a:xfrm flipV="1">
          <a:off x="1454428" y="1945821"/>
          <a:ext cx="3357058" cy="16973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5</xdr:col>
      <xdr:colOff>2846784</xdr:colOff>
      <xdr:row>4</xdr:row>
      <xdr:rowOff>912019</xdr:rowOff>
    </xdr:from>
    <xdr:ext cx="65" cy="172227"/>
    <xdr:sp macro="" textlink="">
      <xdr:nvSpPr>
        <xdr:cNvPr id="2" name="CuadroTexto 1">
          <a:extLst>
            <a:ext uri="{FF2B5EF4-FFF2-40B4-BE49-F238E27FC236}">
              <a16:creationId xmlns:a16="http://schemas.microsoft.com/office/drawing/2014/main" id="{E1492564-1FA9-43C2-A191-496A9551FF4D}"/>
            </a:ext>
          </a:extLst>
        </xdr:cNvPr>
        <xdr:cNvSpPr txBox="1"/>
      </xdr:nvSpPr>
      <xdr:spPr>
        <a:xfrm>
          <a:off x="10704909" y="4817269"/>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4F494-FCC8-471D-9BA4-F77E68A8E7C9}">
  <dimension ref="A2:V33"/>
  <sheetViews>
    <sheetView zoomScale="70" zoomScaleNormal="70" workbookViewId="0">
      <selection activeCell="V9" sqref="V9"/>
    </sheetView>
  </sheetViews>
  <sheetFormatPr baseColWidth="10" defaultColWidth="11.42578125" defaultRowHeight="18.75"/>
  <cols>
    <col min="1" max="3" width="11.42578125" style="1"/>
    <col min="4" max="4" width="2" style="1" customWidth="1"/>
    <col min="5" max="6" width="11.42578125" style="1"/>
    <col min="7" max="7" width="2" style="1" customWidth="1"/>
    <col min="8" max="9" width="11.85546875" style="1" customWidth="1"/>
    <col min="10" max="10" width="2" style="1" customWidth="1"/>
    <col min="11" max="12" width="11.85546875" style="1" customWidth="1"/>
    <col min="13" max="13" width="2" style="1" customWidth="1"/>
    <col min="14" max="15" width="11.42578125" style="1"/>
    <col min="16" max="16" width="2" style="1" customWidth="1"/>
    <col min="17" max="18" width="11.42578125" style="1"/>
    <col min="19" max="19" width="2.85546875" style="1" customWidth="1"/>
    <col min="20" max="22" width="11.42578125" style="1"/>
    <col min="23" max="23" width="11.42578125" style="1" customWidth="1"/>
    <col min="24" max="16384" width="11.42578125" style="1"/>
  </cols>
  <sheetData>
    <row r="2" spans="1:22">
      <c r="C2" s="117" t="s">
        <v>0</v>
      </c>
      <c r="D2" s="126"/>
      <c r="E2" s="126"/>
      <c r="F2" s="126"/>
      <c r="G2" s="126"/>
      <c r="H2" s="126"/>
      <c r="I2" s="126"/>
      <c r="J2" s="126"/>
      <c r="K2" s="126"/>
      <c r="L2" s="126"/>
      <c r="M2" s="126"/>
      <c r="N2" s="118"/>
    </row>
    <row r="3" spans="1:22">
      <c r="C3" s="121"/>
      <c r="D3" s="127"/>
      <c r="E3" s="127"/>
      <c r="F3" s="127"/>
      <c r="G3" s="127"/>
      <c r="H3" s="127"/>
      <c r="I3" s="127"/>
      <c r="J3" s="127"/>
      <c r="K3" s="127"/>
      <c r="L3" s="127"/>
      <c r="M3" s="127"/>
      <c r="N3" s="122"/>
    </row>
    <row r="5" spans="1:22">
      <c r="B5" s="117" t="s">
        <v>1</v>
      </c>
      <c r="C5" s="118"/>
      <c r="E5" s="117" t="s">
        <v>2</v>
      </c>
      <c r="F5" s="118"/>
      <c r="H5" s="117" t="s">
        <v>3</v>
      </c>
      <c r="I5" s="118"/>
      <c r="J5" s="2"/>
      <c r="K5" s="117" t="s">
        <v>4</v>
      </c>
      <c r="L5" s="118"/>
      <c r="N5" s="117" t="s">
        <v>5</v>
      </c>
      <c r="O5" s="118"/>
    </row>
    <row r="6" spans="1:22">
      <c r="B6" s="119"/>
      <c r="C6" s="120"/>
      <c r="E6" s="119"/>
      <c r="F6" s="120"/>
      <c r="H6" s="119"/>
      <c r="I6" s="120"/>
      <c r="J6" s="2"/>
      <c r="K6" s="119"/>
      <c r="L6" s="120"/>
      <c r="N6" s="119"/>
      <c r="O6" s="120"/>
    </row>
    <row r="7" spans="1:22">
      <c r="B7" s="119"/>
      <c r="C7" s="120"/>
      <c r="E7" s="119"/>
      <c r="F7" s="120"/>
      <c r="H7" s="119"/>
      <c r="I7" s="120"/>
      <c r="J7" s="2"/>
      <c r="K7" s="119"/>
      <c r="L7" s="120"/>
      <c r="N7" s="119"/>
      <c r="O7" s="120"/>
    </row>
    <row r="8" spans="1:22">
      <c r="B8" s="121"/>
      <c r="C8" s="122"/>
      <c r="E8" s="121"/>
      <c r="F8" s="122"/>
      <c r="H8" s="121"/>
      <c r="I8" s="122"/>
      <c r="J8" s="2"/>
      <c r="K8" s="121"/>
      <c r="L8" s="122"/>
      <c r="N8" s="121"/>
      <c r="O8" s="122"/>
    </row>
    <row r="9" spans="1:22" ht="13.5" customHeight="1">
      <c r="J9" s="2"/>
    </row>
    <row r="10" spans="1:22" ht="18.75" customHeight="1">
      <c r="B10" s="124" t="s">
        <v>6</v>
      </c>
      <c r="C10" s="124"/>
      <c r="E10" s="124" t="s">
        <v>7</v>
      </c>
      <c r="F10" s="124"/>
      <c r="H10" s="124" t="s">
        <v>8</v>
      </c>
      <c r="I10" s="124"/>
      <c r="J10" s="2"/>
      <c r="K10" s="125" t="s">
        <v>9</v>
      </c>
      <c r="L10" s="125"/>
      <c r="N10" s="124" t="s">
        <v>10</v>
      </c>
      <c r="O10" s="124"/>
    </row>
    <row r="11" spans="1:22" ht="33.75" customHeight="1">
      <c r="B11" s="124"/>
      <c r="C11" s="124"/>
      <c r="E11" s="124"/>
      <c r="F11" s="124"/>
      <c r="H11" s="124"/>
      <c r="I11" s="124"/>
      <c r="J11" s="2"/>
      <c r="K11" s="125"/>
      <c r="L11" s="125"/>
      <c r="N11" s="124"/>
      <c r="O11" s="124"/>
    </row>
    <row r="12" spans="1:22" ht="36.75" customHeight="1">
      <c r="B12" s="124"/>
      <c r="C12" s="124"/>
      <c r="E12" s="124"/>
      <c r="F12" s="124"/>
      <c r="H12" s="124"/>
      <c r="I12" s="124"/>
      <c r="J12" s="2"/>
      <c r="K12" s="125"/>
      <c r="L12" s="125"/>
      <c r="N12" s="124"/>
      <c r="O12" s="124"/>
      <c r="U12" s="1" t="s">
        <v>11</v>
      </c>
    </row>
    <row r="13" spans="1:22">
      <c r="R13" s="1" t="s">
        <v>11</v>
      </c>
    </row>
    <row r="14" spans="1:22" ht="18.75" customHeight="1">
      <c r="A14" s="123" t="s">
        <v>12</v>
      </c>
      <c r="B14" s="123"/>
      <c r="C14" s="123"/>
      <c r="D14" s="123"/>
      <c r="E14" s="123"/>
      <c r="F14" s="123"/>
      <c r="G14" s="123"/>
      <c r="H14" s="123"/>
      <c r="I14" s="123"/>
      <c r="J14" s="123"/>
      <c r="K14" s="123"/>
      <c r="L14" s="123"/>
      <c r="M14" s="123"/>
      <c r="N14" s="123"/>
      <c r="O14" s="123"/>
      <c r="P14" s="123"/>
      <c r="Q14" s="123"/>
      <c r="S14" s="116" t="s">
        <v>13</v>
      </c>
      <c r="T14" s="116"/>
      <c r="U14" s="116"/>
      <c r="V14" s="116"/>
    </row>
    <row r="15" spans="1:22">
      <c r="A15" s="123"/>
      <c r="B15" s="123"/>
      <c r="C15" s="123"/>
      <c r="D15" s="123"/>
      <c r="E15" s="123"/>
      <c r="F15" s="123"/>
      <c r="G15" s="123"/>
      <c r="H15" s="123"/>
      <c r="I15" s="123"/>
      <c r="J15" s="123"/>
      <c r="K15" s="123"/>
      <c r="L15" s="123"/>
      <c r="M15" s="123"/>
      <c r="N15" s="123"/>
      <c r="O15" s="123"/>
      <c r="P15" s="123"/>
      <c r="Q15" s="123"/>
      <c r="S15" s="116"/>
      <c r="T15" s="116"/>
      <c r="U15" s="116"/>
      <c r="V15" s="116"/>
    </row>
    <row r="16" spans="1:22" ht="18.75" customHeight="1">
      <c r="O16" s="117" t="s">
        <v>14</v>
      </c>
      <c r="P16" s="118"/>
    </row>
    <row r="17" spans="1:20" ht="18.75" customHeight="1">
      <c r="B17" s="117" t="s">
        <v>15</v>
      </c>
      <c r="C17" s="118"/>
      <c r="D17" s="3"/>
      <c r="E17" s="117" t="s">
        <v>16</v>
      </c>
      <c r="F17" s="118"/>
      <c r="H17" s="117" t="s">
        <v>17</v>
      </c>
      <c r="I17" s="118"/>
      <c r="K17" s="117" t="s">
        <v>18</v>
      </c>
      <c r="L17" s="118"/>
      <c r="O17" s="119"/>
      <c r="P17" s="120"/>
    </row>
    <row r="18" spans="1:20">
      <c r="B18" s="119"/>
      <c r="C18" s="120"/>
      <c r="D18" s="4"/>
      <c r="E18" s="119"/>
      <c r="F18" s="120"/>
      <c r="H18" s="119"/>
      <c r="I18" s="120"/>
      <c r="K18" s="119"/>
      <c r="L18" s="120"/>
      <c r="O18" s="119"/>
      <c r="P18" s="120"/>
    </row>
    <row r="19" spans="1:20" ht="19.5" customHeight="1">
      <c r="B19" s="119"/>
      <c r="C19" s="120"/>
      <c r="D19" s="4"/>
      <c r="E19" s="119"/>
      <c r="F19" s="120"/>
      <c r="H19" s="119"/>
      <c r="I19" s="120"/>
      <c r="K19" s="119"/>
      <c r="L19" s="120"/>
      <c r="O19" s="119"/>
      <c r="P19" s="120"/>
    </row>
    <row r="20" spans="1:20" ht="19.5" customHeight="1">
      <c r="B20" s="119"/>
      <c r="C20" s="120"/>
      <c r="D20" s="4"/>
      <c r="E20" s="119"/>
      <c r="F20" s="120"/>
      <c r="H20" s="119"/>
      <c r="I20" s="120"/>
      <c r="K20" s="119"/>
      <c r="L20" s="120"/>
      <c r="O20" s="121"/>
      <c r="P20" s="122"/>
    </row>
    <row r="21" spans="1:20" ht="56.25" customHeight="1">
      <c r="B21" s="121"/>
      <c r="C21" s="122"/>
      <c r="D21" s="5"/>
      <c r="E21" s="121"/>
      <c r="F21" s="122"/>
      <c r="H21" s="121"/>
      <c r="I21" s="122"/>
      <c r="K21" s="121"/>
      <c r="L21" s="122"/>
      <c r="O21" s="117"/>
      <c r="P21" s="118"/>
    </row>
    <row r="22" spans="1:20">
      <c r="O22" s="119"/>
      <c r="P22" s="120"/>
    </row>
    <row r="23" spans="1:20" ht="18.75" customHeight="1">
      <c r="B23" s="117" t="s">
        <v>19</v>
      </c>
      <c r="C23" s="118"/>
      <c r="E23" s="117" t="s">
        <v>20</v>
      </c>
      <c r="F23" s="118"/>
      <c r="H23" s="117" t="s">
        <v>21</v>
      </c>
      <c r="I23" s="118"/>
      <c r="J23" s="2"/>
      <c r="K23" s="117" t="s">
        <v>22</v>
      </c>
      <c r="L23" s="118"/>
      <c r="N23" s="117" t="s">
        <v>23</v>
      </c>
      <c r="O23" s="118"/>
    </row>
    <row r="24" spans="1:20">
      <c r="B24" s="119"/>
      <c r="C24" s="120"/>
      <c r="E24" s="119"/>
      <c r="F24" s="120"/>
      <c r="H24" s="119"/>
      <c r="I24" s="120"/>
      <c r="J24" s="2"/>
      <c r="K24" s="119"/>
      <c r="L24" s="120"/>
      <c r="N24" s="119"/>
      <c r="O24" s="120"/>
    </row>
    <row r="25" spans="1:20">
      <c r="B25" s="119"/>
      <c r="C25" s="120"/>
      <c r="E25" s="119"/>
      <c r="F25" s="120"/>
      <c r="H25" s="119"/>
      <c r="I25" s="120"/>
      <c r="J25" s="2"/>
      <c r="K25" s="119"/>
      <c r="L25" s="120"/>
      <c r="N25" s="119"/>
      <c r="O25" s="120"/>
    </row>
    <row r="26" spans="1:20">
      <c r="B26" s="119"/>
      <c r="C26" s="120"/>
      <c r="E26" s="119"/>
      <c r="F26" s="120"/>
      <c r="H26" s="119"/>
      <c r="I26" s="120"/>
      <c r="J26" s="2"/>
      <c r="K26" s="119"/>
      <c r="L26" s="120"/>
      <c r="N26" s="119"/>
      <c r="O26" s="120"/>
    </row>
    <row r="27" spans="1:20">
      <c r="B27" s="119"/>
      <c r="C27" s="120"/>
      <c r="E27" s="119"/>
      <c r="F27" s="120"/>
      <c r="H27" s="119"/>
      <c r="I27" s="120"/>
      <c r="J27" s="2"/>
      <c r="K27" s="119"/>
      <c r="L27" s="120"/>
      <c r="N27" s="121"/>
      <c r="O27" s="122"/>
    </row>
    <row r="28" spans="1:20">
      <c r="B28" s="119"/>
      <c r="C28" s="120"/>
      <c r="E28" s="119"/>
      <c r="F28" s="120"/>
      <c r="H28" s="119"/>
      <c r="I28" s="120"/>
      <c r="J28" s="2"/>
      <c r="K28" s="119"/>
      <c r="L28" s="120"/>
    </row>
    <row r="29" spans="1:20">
      <c r="B29" s="121"/>
      <c r="C29" s="122"/>
      <c r="E29" s="121"/>
      <c r="F29" s="122"/>
      <c r="H29" s="121"/>
      <c r="I29" s="122"/>
      <c r="J29" s="2"/>
      <c r="K29" s="121"/>
      <c r="L29" s="122"/>
    </row>
    <row r="31" spans="1:20" ht="18.75" customHeight="1">
      <c r="A31" s="115"/>
      <c r="B31" s="115"/>
      <c r="C31" s="115"/>
      <c r="D31" s="115"/>
      <c r="E31" s="115"/>
      <c r="F31" s="115"/>
      <c r="G31" s="115"/>
      <c r="H31" s="115"/>
      <c r="I31" s="115"/>
      <c r="J31" s="115"/>
      <c r="K31" s="115"/>
      <c r="L31" s="115"/>
      <c r="M31" s="115"/>
      <c r="N31" s="115"/>
      <c r="O31" s="115"/>
      <c r="P31" s="115"/>
      <c r="Q31" s="115"/>
      <c r="R31" s="115"/>
      <c r="T31" s="6"/>
    </row>
    <row r="32" spans="1:20">
      <c r="T32" s="6"/>
    </row>
    <row r="33" spans="20:20">
      <c r="T33" s="6"/>
    </row>
  </sheetData>
  <mergeCells count="25">
    <mergeCell ref="C2:N3"/>
    <mergeCell ref="B5:C8"/>
    <mergeCell ref="E5:F8"/>
    <mergeCell ref="H5:I8"/>
    <mergeCell ref="K5:L8"/>
    <mergeCell ref="N5:O8"/>
    <mergeCell ref="B10:C12"/>
    <mergeCell ref="E10:F12"/>
    <mergeCell ref="H10:I12"/>
    <mergeCell ref="K10:L12"/>
    <mergeCell ref="N10:O12"/>
    <mergeCell ref="A31:R31"/>
    <mergeCell ref="S14:V15"/>
    <mergeCell ref="O16:P20"/>
    <mergeCell ref="B17:C21"/>
    <mergeCell ref="E17:F21"/>
    <mergeCell ref="H17:I21"/>
    <mergeCell ref="K17:L21"/>
    <mergeCell ref="O21:P22"/>
    <mergeCell ref="A14:Q15"/>
    <mergeCell ref="B23:C29"/>
    <mergeCell ref="E23:F29"/>
    <mergeCell ref="H23:I29"/>
    <mergeCell ref="K23:L29"/>
    <mergeCell ref="N23:O2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89064-803A-413C-915D-5995B1ECF3F7}">
  <dimension ref="A2:V51"/>
  <sheetViews>
    <sheetView zoomScale="70" zoomScaleNormal="70" workbookViewId="0">
      <selection activeCell="AB24" sqref="AB24"/>
    </sheetView>
  </sheetViews>
  <sheetFormatPr baseColWidth="10" defaultColWidth="11.42578125" defaultRowHeight="18.75"/>
  <cols>
    <col min="1" max="3" width="11.42578125" style="1"/>
    <col min="4" max="4" width="2" style="1" customWidth="1"/>
    <col min="5" max="6" width="11.42578125" style="1"/>
    <col min="7" max="7" width="2" style="1" customWidth="1"/>
    <col min="8" max="9" width="11.85546875" style="1" customWidth="1"/>
    <col min="10" max="10" width="2" style="1" customWidth="1"/>
    <col min="11" max="12" width="11.85546875" style="1" customWidth="1"/>
    <col min="13" max="13" width="2" style="1" customWidth="1"/>
    <col min="14" max="15" width="11.42578125" style="1"/>
    <col min="16" max="16" width="2" style="1" customWidth="1"/>
    <col min="17" max="18" width="11.42578125" style="1"/>
    <col min="19" max="19" width="2.85546875" style="1" customWidth="1"/>
    <col min="20" max="16384" width="11.42578125" style="1"/>
  </cols>
  <sheetData>
    <row r="2" spans="1:22">
      <c r="C2" s="117" t="s">
        <v>24</v>
      </c>
      <c r="D2" s="126"/>
      <c r="E2" s="126"/>
      <c r="F2" s="126"/>
      <c r="G2" s="126"/>
      <c r="H2" s="126"/>
      <c r="I2" s="126"/>
      <c r="J2" s="126"/>
      <c r="K2" s="126"/>
      <c r="L2" s="126"/>
      <c r="M2" s="126"/>
      <c r="N2" s="118"/>
    </row>
    <row r="3" spans="1:22">
      <c r="C3" s="121"/>
      <c r="D3" s="127"/>
      <c r="E3" s="127"/>
      <c r="F3" s="127"/>
      <c r="G3" s="127"/>
      <c r="H3" s="127"/>
      <c r="I3" s="127"/>
      <c r="J3" s="127"/>
      <c r="K3" s="127"/>
      <c r="L3" s="127"/>
      <c r="M3" s="127"/>
      <c r="N3" s="122"/>
    </row>
    <row r="5" spans="1:22">
      <c r="B5" s="117" t="s">
        <v>25</v>
      </c>
      <c r="C5" s="118"/>
      <c r="E5" s="117" t="s">
        <v>26</v>
      </c>
      <c r="F5" s="118"/>
      <c r="H5" s="117" t="s">
        <v>27</v>
      </c>
      <c r="I5" s="118"/>
      <c r="J5" s="2"/>
      <c r="K5" s="117" t="s">
        <v>28</v>
      </c>
      <c r="L5" s="118"/>
      <c r="N5" s="117" t="s">
        <v>29</v>
      </c>
      <c r="O5" s="118"/>
    </row>
    <row r="6" spans="1:22">
      <c r="B6" s="119"/>
      <c r="C6" s="120"/>
      <c r="E6" s="119"/>
      <c r="F6" s="120"/>
      <c r="H6" s="119"/>
      <c r="I6" s="120"/>
      <c r="J6" s="2"/>
      <c r="K6" s="119"/>
      <c r="L6" s="120"/>
      <c r="N6" s="119"/>
      <c r="O6" s="120"/>
    </row>
    <row r="7" spans="1:22">
      <c r="B7" s="119"/>
      <c r="C7" s="120"/>
      <c r="E7" s="119"/>
      <c r="F7" s="120"/>
      <c r="H7" s="119"/>
      <c r="I7" s="120"/>
      <c r="J7" s="2"/>
      <c r="K7" s="119"/>
      <c r="L7" s="120"/>
      <c r="N7" s="119"/>
      <c r="O7" s="120"/>
    </row>
    <row r="8" spans="1:22">
      <c r="B8" s="121"/>
      <c r="C8" s="122"/>
      <c r="E8" s="121"/>
      <c r="F8" s="122"/>
      <c r="H8" s="121"/>
      <c r="I8" s="122"/>
      <c r="J8" s="2"/>
      <c r="K8" s="121"/>
      <c r="L8" s="122"/>
      <c r="N8" s="121"/>
      <c r="O8" s="122"/>
    </row>
    <row r="9" spans="1:22">
      <c r="J9" s="2"/>
    </row>
    <row r="10" spans="1:22">
      <c r="B10" s="124" t="s">
        <v>30</v>
      </c>
      <c r="C10" s="124"/>
      <c r="E10" s="124" t="s">
        <v>31</v>
      </c>
      <c r="F10" s="124"/>
      <c r="H10" s="124" t="s">
        <v>32</v>
      </c>
      <c r="I10" s="124"/>
      <c r="J10" s="2"/>
      <c r="K10" s="125" t="s">
        <v>33</v>
      </c>
      <c r="L10" s="125"/>
      <c r="N10" s="124" t="s">
        <v>34</v>
      </c>
      <c r="O10" s="124"/>
      <c r="Q10" s="124" t="s">
        <v>35</v>
      </c>
      <c r="R10" s="124"/>
    </row>
    <row r="11" spans="1:22">
      <c r="B11" s="124"/>
      <c r="C11" s="124"/>
      <c r="E11" s="124"/>
      <c r="F11" s="124"/>
      <c r="H11" s="124"/>
      <c r="I11" s="124"/>
      <c r="J11" s="2"/>
      <c r="K11" s="125"/>
      <c r="L11" s="125"/>
      <c r="N11" s="124"/>
      <c r="O11" s="124"/>
      <c r="Q11" s="124"/>
      <c r="R11" s="124"/>
    </row>
    <row r="12" spans="1:22" ht="33.75" customHeight="1">
      <c r="B12" s="124"/>
      <c r="C12" s="124"/>
      <c r="E12" s="124"/>
      <c r="F12" s="124"/>
      <c r="H12" s="124"/>
      <c r="I12" s="124"/>
      <c r="J12" s="2"/>
      <c r="K12" s="125"/>
      <c r="L12" s="125"/>
      <c r="N12" s="124"/>
      <c r="O12" s="124"/>
      <c r="Q12" s="124"/>
      <c r="R12" s="124"/>
    </row>
    <row r="13" spans="1:22">
      <c r="R13" s="1" t="s">
        <v>11</v>
      </c>
    </row>
    <row r="14" spans="1:22">
      <c r="A14" s="125" t="s">
        <v>36</v>
      </c>
      <c r="B14" s="125"/>
      <c r="C14" s="125"/>
      <c r="D14" s="125"/>
      <c r="E14" s="125"/>
      <c r="F14" s="125"/>
      <c r="G14" s="125"/>
      <c r="H14" s="125"/>
      <c r="I14" s="125"/>
      <c r="J14" s="125"/>
      <c r="K14" s="125"/>
      <c r="L14" s="125"/>
      <c r="M14" s="125"/>
      <c r="N14" s="125"/>
      <c r="O14" s="125"/>
      <c r="P14" s="125"/>
      <c r="Q14" s="125"/>
      <c r="T14" s="128" t="s">
        <v>37</v>
      </c>
      <c r="U14" s="128"/>
      <c r="V14" s="128"/>
    </row>
    <row r="15" spans="1:22" ht="45.75" customHeight="1">
      <c r="A15" s="125"/>
      <c r="B15" s="125"/>
      <c r="C15" s="125"/>
      <c r="D15" s="125"/>
      <c r="E15" s="125"/>
      <c r="F15" s="125"/>
      <c r="G15" s="125"/>
      <c r="H15" s="125"/>
      <c r="I15" s="125"/>
      <c r="J15" s="125"/>
      <c r="K15" s="125"/>
      <c r="L15" s="125"/>
      <c r="M15" s="125"/>
      <c r="N15" s="125"/>
      <c r="O15" s="125"/>
      <c r="P15" s="125"/>
      <c r="Q15" s="125"/>
      <c r="T15" s="128"/>
      <c r="U15" s="128"/>
      <c r="V15" s="128"/>
    </row>
    <row r="17" spans="1:20">
      <c r="B17" s="117" t="s">
        <v>38</v>
      </c>
      <c r="C17" s="118"/>
      <c r="D17" s="3"/>
      <c r="E17" s="117" t="s">
        <v>39</v>
      </c>
      <c r="F17" s="118"/>
      <c r="H17" s="117" t="s">
        <v>40</v>
      </c>
      <c r="I17" s="118"/>
      <c r="K17" s="117" t="s">
        <v>41</v>
      </c>
      <c r="L17" s="118"/>
      <c r="N17" s="117"/>
      <c r="O17" s="118"/>
    </row>
    <row r="18" spans="1:20">
      <c r="B18" s="119"/>
      <c r="C18" s="120"/>
      <c r="D18" s="4"/>
      <c r="E18" s="119"/>
      <c r="F18" s="120"/>
      <c r="H18" s="119"/>
      <c r="I18" s="120"/>
      <c r="K18" s="119"/>
      <c r="L18" s="120"/>
      <c r="N18" s="119"/>
      <c r="O18" s="120"/>
    </row>
    <row r="19" spans="1:20">
      <c r="B19" s="119"/>
      <c r="C19" s="120"/>
      <c r="D19" s="4"/>
      <c r="E19" s="119"/>
      <c r="F19" s="120"/>
      <c r="H19" s="119"/>
      <c r="I19" s="120"/>
      <c r="K19" s="119"/>
      <c r="L19" s="120"/>
      <c r="N19" s="119"/>
      <c r="O19" s="120"/>
    </row>
    <row r="20" spans="1:20">
      <c r="B20" s="119"/>
      <c r="C20" s="120"/>
      <c r="D20" s="4"/>
      <c r="E20" s="119"/>
      <c r="F20" s="120"/>
      <c r="H20" s="119"/>
      <c r="I20" s="120"/>
      <c r="K20" s="119"/>
      <c r="L20" s="120"/>
      <c r="N20" s="119"/>
      <c r="O20" s="120"/>
    </row>
    <row r="21" spans="1:20">
      <c r="B21" s="121"/>
      <c r="C21" s="122"/>
      <c r="D21" s="5"/>
      <c r="E21" s="121"/>
      <c r="F21" s="122"/>
      <c r="H21" s="121"/>
      <c r="I21" s="122"/>
      <c r="K21" s="121"/>
      <c r="L21" s="122"/>
      <c r="N21" s="121"/>
      <c r="O21" s="122"/>
    </row>
    <row r="23" spans="1:20">
      <c r="B23" s="117" t="s">
        <v>42</v>
      </c>
      <c r="C23" s="118"/>
      <c r="E23" s="117" t="s">
        <v>43</v>
      </c>
      <c r="F23" s="118"/>
      <c r="H23" s="117" t="s">
        <v>44</v>
      </c>
      <c r="I23" s="118"/>
      <c r="J23" s="2"/>
      <c r="K23" s="117" t="s">
        <v>45</v>
      </c>
      <c r="L23" s="118"/>
      <c r="N23" s="117" t="s">
        <v>46</v>
      </c>
      <c r="O23" s="118"/>
    </row>
    <row r="24" spans="1:20">
      <c r="B24" s="119"/>
      <c r="C24" s="120"/>
      <c r="E24" s="119"/>
      <c r="F24" s="120"/>
      <c r="H24" s="119"/>
      <c r="I24" s="120"/>
      <c r="J24" s="2"/>
      <c r="K24" s="119"/>
      <c r="L24" s="120"/>
      <c r="N24" s="119"/>
      <c r="O24" s="120"/>
    </row>
    <row r="25" spans="1:20">
      <c r="B25" s="119"/>
      <c r="C25" s="120"/>
      <c r="E25" s="119"/>
      <c r="F25" s="120"/>
      <c r="H25" s="119"/>
      <c r="I25" s="120"/>
      <c r="J25" s="2"/>
      <c r="K25" s="119"/>
      <c r="L25" s="120"/>
      <c r="N25" s="119"/>
      <c r="O25" s="120"/>
    </row>
    <row r="26" spans="1:20">
      <c r="B26" s="119"/>
      <c r="C26" s="120"/>
      <c r="E26" s="119"/>
      <c r="F26" s="120"/>
      <c r="H26" s="119"/>
      <c r="I26" s="120"/>
      <c r="J26" s="2"/>
      <c r="K26" s="119"/>
      <c r="L26" s="120"/>
      <c r="N26" s="119"/>
      <c r="O26" s="120"/>
    </row>
    <row r="27" spans="1:20">
      <c r="B27" s="119"/>
      <c r="C27" s="120"/>
      <c r="E27" s="119"/>
      <c r="F27" s="120"/>
      <c r="H27" s="119"/>
      <c r="I27" s="120"/>
      <c r="J27" s="2"/>
      <c r="K27" s="119"/>
      <c r="L27" s="120"/>
      <c r="N27" s="119"/>
      <c r="O27" s="120"/>
    </row>
    <row r="28" spans="1:20">
      <c r="B28" s="119"/>
      <c r="C28" s="120"/>
      <c r="E28" s="119"/>
      <c r="F28" s="120"/>
      <c r="H28" s="119"/>
      <c r="I28" s="120"/>
      <c r="J28" s="2"/>
      <c r="K28" s="119"/>
      <c r="L28" s="120"/>
      <c r="N28" s="119"/>
      <c r="O28" s="120"/>
    </row>
    <row r="29" spans="1:20">
      <c r="B29" s="121"/>
      <c r="C29" s="122"/>
      <c r="E29" s="121"/>
      <c r="F29" s="122"/>
      <c r="H29" s="121"/>
      <c r="I29" s="122"/>
      <c r="J29" s="2"/>
      <c r="K29" s="121"/>
      <c r="L29" s="122"/>
      <c r="N29" s="121"/>
      <c r="O29" s="122"/>
    </row>
    <row r="31" spans="1:20">
      <c r="A31" s="115"/>
      <c r="B31" s="115"/>
      <c r="C31" s="115"/>
      <c r="D31" s="115"/>
      <c r="E31" s="115"/>
      <c r="F31" s="115"/>
      <c r="G31" s="115"/>
      <c r="H31" s="115"/>
      <c r="I31" s="115"/>
      <c r="J31" s="115"/>
      <c r="K31" s="115"/>
      <c r="L31" s="115"/>
      <c r="M31" s="115"/>
      <c r="N31" s="115"/>
      <c r="O31" s="115"/>
      <c r="P31" s="115"/>
      <c r="Q31" s="115"/>
      <c r="R31" s="115"/>
      <c r="T31" s="6"/>
    </row>
    <row r="32" spans="1:20">
      <c r="B32" s="117" t="s">
        <v>47</v>
      </c>
      <c r="C32" s="118"/>
      <c r="E32" s="117" t="s">
        <v>48</v>
      </c>
      <c r="F32" s="118"/>
      <c r="H32" s="117" t="s">
        <v>49</v>
      </c>
      <c r="I32" s="118"/>
      <c r="K32" s="117"/>
      <c r="L32" s="118"/>
      <c r="N32" s="117" t="s">
        <v>50</v>
      </c>
      <c r="O32" s="118"/>
      <c r="T32" s="6"/>
    </row>
    <row r="33" spans="2:20">
      <c r="B33" s="119"/>
      <c r="C33" s="120"/>
      <c r="E33" s="119"/>
      <c r="F33" s="120"/>
      <c r="H33" s="119"/>
      <c r="I33" s="120"/>
      <c r="K33" s="119"/>
      <c r="L33" s="120"/>
      <c r="N33" s="119"/>
      <c r="O33" s="120"/>
      <c r="T33" s="6"/>
    </row>
    <row r="34" spans="2:20">
      <c r="B34" s="119"/>
      <c r="C34" s="120"/>
      <c r="E34" s="119"/>
      <c r="F34" s="120"/>
      <c r="H34" s="119"/>
      <c r="I34" s="120"/>
      <c r="K34" s="119"/>
      <c r="L34" s="120"/>
      <c r="N34" s="119"/>
      <c r="O34" s="120"/>
    </row>
    <row r="35" spans="2:20">
      <c r="B35" s="119"/>
      <c r="C35" s="120"/>
      <c r="E35" s="119"/>
      <c r="F35" s="120"/>
      <c r="H35" s="119"/>
      <c r="I35" s="120"/>
      <c r="K35" s="119"/>
      <c r="L35" s="120"/>
      <c r="N35" s="119"/>
      <c r="O35" s="120"/>
    </row>
    <row r="36" spans="2:20">
      <c r="B36" s="119"/>
      <c r="C36" s="120"/>
      <c r="E36" s="119"/>
      <c r="F36" s="120"/>
      <c r="H36" s="119"/>
      <c r="I36" s="120"/>
      <c r="K36" s="119"/>
      <c r="L36" s="120"/>
      <c r="N36" s="119"/>
      <c r="O36" s="120"/>
    </row>
    <row r="37" spans="2:20">
      <c r="B37" s="119"/>
      <c r="C37" s="120"/>
      <c r="E37" s="119"/>
      <c r="F37" s="120"/>
      <c r="H37" s="119"/>
      <c r="I37" s="120"/>
      <c r="K37" s="119"/>
      <c r="L37" s="120"/>
      <c r="N37" s="119"/>
      <c r="O37" s="120"/>
    </row>
    <row r="39" spans="2:20">
      <c r="B39" s="117" t="s">
        <v>51</v>
      </c>
      <c r="C39" s="118"/>
      <c r="H39" s="117" t="s">
        <v>52</v>
      </c>
      <c r="I39" s="118"/>
    </row>
    <row r="40" spans="2:20">
      <c r="B40" s="119"/>
      <c r="C40" s="120"/>
      <c r="H40" s="119"/>
      <c r="I40" s="120"/>
    </row>
    <row r="41" spans="2:20">
      <c r="B41" s="119"/>
      <c r="C41" s="120"/>
      <c r="H41" s="119"/>
      <c r="I41" s="120"/>
    </row>
    <row r="42" spans="2:20">
      <c r="B42" s="119"/>
      <c r="C42" s="120"/>
      <c r="H42" s="119"/>
      <c r="I42" s="120"/>
    </row>
    <row r="43" spans="2:20">
      <c r="B43" s="119"/>
      <c r="C43" s="120"/>
      <c r="H43" s="119"/>
      <c r="I43" s="120"/>
    </row>
    <row r="44" spans="2:20">
      <c r="B44" s="119"/>
      <c r="C44" s="120"/>
      <c r="H44" s="119"/>
      <c r="I44" s="120"/>
    </row>
    <row r="46" spans="2:20">
      <c r="B46" s="117" t="s">
        <v>49</v>
      </c>
      <c r="C46" s="118"/>
    </row>
    <row r="47" spans="2:20">
      <c r="B47" s="119"/>
      <c r="C47" s="120"/>
    </row>
    <row r="48" spans="2:20">
      <c r="B48" s="119"/>
      <c r="C48" s="120"/>
    </row>
    <row r="49" spans="2:3">
      <c r="B49" s="119"/>
      <c r="C49" s="120"/>
    </row>
    <row r="50" spans="2:3">
      <c r="B50" s="119"/>
      <c r="C50" s="120"/>
    </row>
    <row r="51" spans="2:3">
      <c r="B51" s="119"/>
      <c r="C51" s="120"/>
    </row>
  </sheetData>
  <mergeCells count="33">
    <mergeCell ref="B46:C51"/>
    <mergeCell ref="B32:C37"/>
    <mergeCell ref="E32:F37"/>
    <mergeCell ref="H32:I37"/>
    <mergeCell ref="K32:L37"/>
    <mergeCell ref="N32:O37"/>
    <mergeCell ref="B39:C44"/>
    <mergeCell ref="H39:I44"/>
    <mergeCell ref="B23:C29"/>
    <mergeCell ref="E23:F29"/>
    <mergeCell ref="H23:I29"/>
    <mergeCell ref="K23:L29"/>
    <mergeCell ref="N23:O29"/>
    <mergeCell ref="A31:R31"/>
    <mergeCell ref="A14:Q15"/>
    <mergeCell ref="T14:V15"/>
    <mergeCell ref="B17:C21"/>
    <mergeCell ref="E17:F21"/>
    <mergeCell ref="H17:I21"/>
    <mergeCell ref="K17:L21"/>
    <mergeCell ref="N17:O21"/>
    <mergeCell ref="Q10:R12"/>
    <mergeCell ref="C2:N3"/>
    <mergeCell ref="B5:C8"/>
    <mergeCell ref="E5:F8"/>
    <mergeCell ref="H5:I8"/>
    <mergeCell ref="K5:L8"/>
    <mergeCell ref="N5:O8"/>
    <mergeCell ref="B10:C12"/>
    <mergeCell ref="E10:F12"/>
    <mergeCell ref="H10:I12"/>
    <mergeCell ref="K10:L12"/>
    <mergeCell ref="N10:O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58580-543C-471B-91CC-F9D168EF9173}">
  <dimension ref="A1:CT20"/>
  <sheetViews>
    <sheetView tabSelected="1" zoomScale="60" zoomScaleNormal="60" zoomScaleSheetLayoutView="70" workbookViewId="0">
      <pane xSplit="4" ySplit="3" topLeftCell="BJ4" activePane="bottomRight" state="frozen"/>
      <selection pane="topRight" activeCell="E1" sqref="E1"/>
      <selection pane="bottomLeft" activeCell="A4" sqref="A4"/>
      <selection pane="bottomRight" activeCell="BQ12" sqref="BQ12:BQ13"/>
    </sheetView>
  </sheetViews>
  <sheetFormatPr baseColWidth="10" defaultColWidth="11.42578125" defaultRowHeight="15.75"/>
  <cols>
    <col min="1" max="1" width="17.140625" style="26" customWidth="1"/>
    <col min="2" max="2" width="29" style="26" customWidth="1"/>
    <col min="3" max="3" width="45.7109375" style="44" customWidth="1"/>
    <col min="4" max="4" width="30.7109375" style="44" customWidth="1"/>
    <col min="5" max="5" width="64.85546875" style="44" customWidth="1"/>
    <col min="6" max="6" width="70.42578125" style="44" customWidth="1"/>
    <col min="7" max="7" width="20.28515625" style="45" customWidth="1"/>
    <col min="8" max="8" width="14.140625" style="45" customWidth="1"/>
    <col min="9" max="9" width="15.140625" style="45" customWidth="1"/>
    <col min="10" max="10" width="15.42578125" style="45" customWidth="1"/>
    <col min="11" max="11" width="44.42578125" style="46" customWidth="1"/>
    <col min="12" max="12" width="41.28515625" style="46" customWidth="1"/>
    <col min="13" max="13" width="35.42578125" style="22" customWidth="1"/>
    <col min="14" max="14" width="12" style="22" customWidth="1"/>
    <col min="15" max="15" width="12.42578125" style="22" customWidth="1"/>
    <col min="16" max="17" width="12.7109375" style="22" customWidth="1"/>
    <col min="18" max="18" width="12.42578125" style="22" customWidth="1"/>
    <col min="19" max="19" width="14.140625" style="22" customWidth="1"/>
    <col min="20" max="22" width="14.7109375" style="22" customWidth="1"/>
    <col min="23" max="23" width="12.7109375" style="22" customWidth="1"/>
    <col min="24" max="24" width="12.85546875" style="22" customWidth="1"/>
    <col min="25" max="25" width="49.42578125" style="22" customWidth="1"/>
    <col min="26" max="26" width="30.85546875" style="22" customWidth="1"/>
    <col min="27" max="27" width="22.140625" style="22" customWidth="1"/>
    <col min="28" max="28" width="18.140625" style="22" bestFit="1" customWidth="1"/>
    <col min="29" max="29" width="22.140625" style="22" bestFit="1" customWidth="1"/>
    <col min="30" max="30" width="12.85546875" style="22" customWidth="1"/>
    <col min="31" max="33" width="14.140625" style="22" customWidth="1"/>
    <col min="34" max="34" width="13.42578125" style="22" customWidth="1"/>
    <col min="35" max="35" width="14.42578125" style="22" customWidth="1"/>
    <col min="36" max="36" width="31.28515625" style="22" customWidth="1"/>
    <col min="37" max="37" width="42.85546875" style="22" hidden="1" customWidth="1"/>
    <col min="38" max="38" width="37.28515625" style="22" hidden="1" customWidth="1"/>
    <col min="39" max="39" width="27.42578125" style="22" hidden="1" customWidth="1"/>
    <col min="40" max="40" width="22.7109375" style="22" hidden="1" customWidth="1"/>
    <col min="41" max="41" width="12.42578125" style="22" customWidth="1"/>
    <col min="42" max="44" width="14.85546875" style="22" customWidth="1"/>
    <col min="45" max="45" width="16.85546875" style="22" customWidth="1"/>
    <col min="46" max="46" width="12.85546875" style="22" customWidth="1"/>
    <col min="47" max="47" width="39.28515625" style="22" bestFit="1" customWidth="1"/>
    <col min="48" max="48" width="20.42578125" style="22" customWidth="1"/>
    <col min="49" max="49" width="22" style="22" customWidth="1"/>
    <col min="50" max="50" width="19.85546875" style="22" bestFit="1" customWidth="1"/>
    <col min="51" max="51" width="22.7109375" style="22" bestFit="1" customWidth="1"/>
    <col min="52" max="52" width="12.42578125" style="22" customWidth="1"/>
    <col min="53" max="55" width="13" style="22" customWidth="1"/>
    <col min="56" max="56" width="16.85546875" style="22" customWidth="1"/>
    <col min="57" max="57" width="12.85546875" style="22" customWidth="1"/>
    <col min="58" max="58" width="26" style="22" bestFit="1" customWidth="1"/>
    <col min="59" max="59" width="9.42578125" style="22" bestFit="1" customWidth="1"/>
    <col min="60" max="60" width="9.85546875" style="22" bestFit="1" customWidth="1"/>
    <col min="61" max="61" width="19.85546875" style="22" bestFit="1" customWidth="1"/>
    <col min="62" max="62" width="24.7109375" style="22" bestFit="1" customWidth="1"/>
    <col min="63" max="68" width="12.7109375" style="22" customWidth="1"/>
    <col min="69" max="69" width="39.28515625" style="22" bestFit="1" customWidth="1"/>
    <col min="70" max="70" width="9.42578125" style="22" bestFit="1" customWidth="1"/>
    <col min="71" max="71" width="9.85546875" style="22" bestFit="1" customWidth="1"/>
    <col min="72" max="72" width="19.85546875" style="22" bestFit="1" customWidth="1"/>
    <col min="73" max="73" width="21.140625" style="22" bestFit="1" customWidth="1"/>
    <col min="74" max="76" width="33.140625" style="22" customWidth="1"/>
    <col min="77" max="77" width="33.140625" style="48" customWidth="1"/>
    <col min="78" max="78" width="25.28515625" style="48" customWidth="1"/>
    <col min="79" max="79" width="36.42578125" style="22" customWidth="1"/>
    <col min="80" max="91" width="15.7109375" style="22" customWidth="1"/>
    <col min="92" max="92" width="29.28515625" style="22" hidden="1" customWidth="1"/>
    <col min="93" max="93" width="8.7109375" style="22" hidden="1" customWidth="1"/>
    <col min="94" max="94" width="9" style="22" hidden="1" customWidth="1"/>
    <col min="95" max="95" width="18.140625" style="22" hidden="1" customWidth="1"/>
    <col min="96" max="97" width="27.42578125" style="22" hidden="1" customWidth="1"/>
    <col min="98" max="98" width="56.85546875" style="22" customWidth="1"/>
    <col min="99" max="16384" width="11.42578125" style="22"/>
  </cols>
  <sheetData>
    <row r="1" spans="1:98" s="8" customFormat="1" ht="24.75" customHeight="1">
      <c r="A1" s="170" t="s">
        <v>53</v>
      </c>
      <c r="B1" s="178" t="s">
        <v>254</v>
      </c>
      <c r="C1" s="155" t="s">
        <v>54</v>
      </c>
      <c r="D1" s="155" t="s">
        <v>55</v>
      </c>
      <c r="E1" s="155"/>
      <c r="F1" s="155"/>
      <c r="G1" s="155"/>
      <c r="H1" s="155"/>
      <c r="I1" s="155"/>
      <c r="J1" s="155"/>
      <c r="K1" s="155" t="s">
        <v>56</v>
      </c>
      <c r="L1" s="155" t="s">
        <v>57</v>
      </c>
      <c r="M1" s="176" t="s">
        <v>58</v>
      </c>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c r="AW1" s="177"/>
      <c r="AX1" s="177"/>
      <c r="AY1" s="177"/>
      <c r="AZ1" s="177"/>
      <c r="BA1" s="177"/>
      <c r="BB1" s="177"/>
      <c r="BC1" s="177"/>
      <c r="BD1" s="177"/>
      <c r="BE1" s="177"/>
      <c r="BF1" s="177"/>
      <c r="BG1" s="177"/>
      <c r="BH1" s="177"/>
      <c r="BI1" s="177"/>
      <c r="BJ1" s="177"/>
      <c r="BK1" s="177"/>
      <c r="BL1" s="177"/>
      <c r="BM1" s="177"/>
      <c r="BN1" s="177"/>
      <c r="BO1" s="177"/>
      <c r="BP1" s="177"/>
      <c r="BQ1" s="177"/>
      <c r="BR1" s="177"/>
      <c r="BS1" s="177"/>
      <c r="BT1" s="177"/>
      <c r="BU1" s="177"/>
      <c r="BV1" s="168" t="s">
        <v>59</v>
      </c>
      <c r="BW1" s="169"/>
      <c r="BX1" s="169"/>
      <c r="BY1" s="169"/>
      <c r="BZ1" s="169"/>
      <c r="CA1" s="169"/>
      <c r="CB1" s="169"/>
      <c r="CC1" s="169"/>
      <c r="CD1" s="169"/>
      <c r="CE1" s="169"/>
      <c r="CF1" s="169"/>
      <c r="CG1" s="169"/>
      <c r="CH1" s="169"/>
      <c r="CI1" s="169"/>
      <c r="CJ1" s="169"/>
      <c r="CK1" s="169"/>
      <c r="CL1" s="169"/>
      <c r="CM1" s="169"/>
      <c r="CN1" s="153" t="s">
        <v>60</v>
      </c>
      <c r="CO1" s="153"/>
      <c r="CP1" s="153"/>
      <c r="CQ1" s="153"/>
      <c r="CR1" s="7"/>
      <c r="CS1" s="7"/>
    </row>
    <row r="2" spans="1:98" s="8" customFormat="1" ht="29.25" customHeight="1">
      <c r="A2" s="171"/>
      <c r="B2" s="179"/>
      <c r="C2" s="156"/>
      <c r="D2" s="156"/>
      <c r="E2" s="156"/>
      <c r="F2" s="156"/>
      <c r="G2" s="156"/>
      <c r="H2" s="156"/>
      <c r="I2" s="156"/>
      <c r="J2" s="156"/>
      <c r="K2" s="156"/>
      <c r="L2" s="156"/>
      <c r="M2" s="156" t="s">
        <v>61</v>
      </c>
      <c r="N2" s="172" t="s">
        <v>62</v>
      </c>
      <c r="O2" s="172"/>
      <c r="P2" s="172"/>
      <c r="Q2" s="172"/>
      <c r="R2" s="172"/>
      <c r="S2" s="173" t="s">
        <v>63</v>
      </c>
      <c r="T2" s="174"/>
      <c r="U2" s="174"/>
      <c r="V2" s="174"/>
      <c r="W2" s="174"/>
      <c r="X2" s="174"/>
      <c r="Y2" s="174"/>
      <c r="Z2" s="174"/>
      <c r="AA2" s="174"/>
      <c r="AB2" s="174"/>
      <c r="AC2" s="175"/>
      <c r="AD2" s="157" t="s">
        <v>64</v>
      </c>
      <c r="AE2" s="158"/>
      <c r="AF2" s="158"/>
      <c r="AG2" s="158"/>
      <c r="AH2" s="158"/>
      <c r="AI2" s="158"/>
      <c r="AJ2" s="158"/>
      <c r="AK2" s="158"/>
      <c r="AL2" s="158"/>
      <c r="AM2" s="158"/>
      <c r="AN2" s="159"/>
      <c r="AO2" s="173" t="s">
        <v>65</v>
      </c>
      <c r="AP2" s="174"/>
      <c r="AQ2" s="174"/>
      <c r="AR2" s="174"/>
      <c r="AS2" s="174"/>
      <c r="AT2" s="174"/>
      <c r="AU2" s="174"/>
      <c r="AV2" s="174"/>
      <c r="AW2" s="174"/>
      <c r="AX2" s="174"/>
      <c r="AY2" s="175"/>
      <c r="AZ2" s="173" t="s">
        <v>66</v>
      </c>
      <c r="BA2" s="174"/>
      <c r="BB2" s="174"/>
      <c r="BC2" s="174"/>
      <c r="BD2" s="174"/>
      <c r="BE2" s="174"/>
      <c r="BF2" s="174"/>
      <c r="BG2" s="174"/>
      <c r="BH2" s="174"/>
      <c r="BI2" s="174"/>
      <c r="BJ2" s="175"/>
      <c r="BK2" s="156" t="s">
        <v>67</v>
      </c>
      <c r="BL2" s="156"/>
      <c r="BM2" s="156"/>
      <c r="BN2" s="156"/>
      <c r="BO2" s="156"/>
      <c r="BP2" s="156"/>
      <c r="BQ2" s="156"/>
      <c r="BR2" s="156"/>
      <c r="BS2" s="156"/>
      <c r="BT2" s="156"/>
      <c r="BU2" s="173"/>
      <c r="BV2" s="160" t="s">
        <v>68</v>
      </c>
      <c r="BW2" s="162" t="s">
        <v>69</v>
      </c>
      <c r="BX2" s="162"/>
      <c r="BY2" s="163" t="s">
        <v>70</v>
      </c>
      <c r="BZ2" s="163" t="s">
        <v>71</v>
      </c>
      <c r="CA2" s="163" t="s">
        <v>72</v>
      </c>
      <c r="CB2" s="165" t="s">
        <v>73</v>
      </c>
      <c r="CC2" s="166"/>
      <c r="CD2" s="166"/>
      <c r="CE2" s="166"/>
      <c r="CF2" s="166"/>
      <c r="CG2" s="166"/>
      <c r="CH2" s="166"/>
      <c r="CI2" s="166"/>
      <c r="CJ2" s="166"/>
      <c r="CK2" s="166"/>
      <c r="CL2" s="166"/>
      <c r="CM2" s="167"/>
      <c r="CN2" s="154"/>
      <c r="CO2" s="154"/>
      <c r="CP2" s="154"/>
      <c r="CQ2" s="154"/>
      <c r="CR2" s="153" t="s">
        <v>74</v>
      </c>
      <c r="CS2" s="153"/>
    </row>
    <row r="3" spans="1:98" s="8" customFormat="1" ht="126.75" thickBot="1">
      <c r="A3" s="171"/>
      <c r="B3" s="180"/>
      <c r="C3" s="156"/>
      <c r="D3" s="9" t="s">
        <v>75</v>
      </c>
      <c r="E3" s="9" t="s">
        <v>76</v>
      </c>
      <c r="F3" s="9" t="s">
        <v>77</v>
      </c>
      <c r="G3" s="9" t="s">
        <v>78</v>
      </c>
      <c r="H3" s="9" t="s">
        <v>79</v>
      </c>
      <c r="I3" s="9" t="s">
        <v>80</v>
      </c>
      <c r="J3" s="9" t="s">
        <v>81</v>
      </c>
      <c r="K3" s="156"/>
      <c r="L3" s="156"/>
      <c r="M3" s="156"/>
      <c r="N3" s="10" t="s">
        <v>82</v>
      </c>
      <c r="O3" s="10" t="s">
        <v>83</v>
      </c>
      <c r="P3" s="10" t="s">
        <v>84</v>
      </c>
      <c r="Q3" s="10" t="s">
        <v>85</v>
      </c>
      <c r="R3" s="10" t="s">
        <v>86</v>
      </c>
      <c r="S3" s="9" t="s">
        <v>87</v>
      </c>
      <c r="T3" s="9" t="s">
        <v>88</v>
      </c>
      <c r="U3" s="50" t="s">
        <v>89</v>
      </c>
      <c r="V3" s="51" t="s">
        <v>90</v>
      </c>
      <c r="W3" s="9" t="s">
        <v>91</v>
      </c>
      <c r="X3" s="9" t="s">
        <v>92</v>
      </c>
      <c r="Y3" s="9" t="s">
        <v>93</v>
      </c>
      <c r="Z3" s="9" t="s">
        <v>94</v>
      </c>
      <c r="AA3" s="9" t="s">
        <v>95</v>
      </c>
      <c r="AB3" s="9" t="s">
        <v>96</v>
      </c>
      <c r="AC3" s="49" t="s">
        <v>97</v>
      </c>
      <c r="AD3" s="9" t="s">
        <v>87</v>
      </c>
      <c r="AE3" s="9" t="s">
        <v>88</v>
      </c>
      <c r="AF3" s="50" t="s">
        <v>89</v>
      </c>
      <c r="AG3" s="51" t="s">
        <v>90</v>
      </c>
      <c r="AH3" s="9" t="s">
        <v>91</v>
      </c>
      <c r="AI3" s="9" t="s">
        <v>92</v>
      </c>
      <c r="AJ3" s="9" t="s">
        <v>93</v>
      </c>
      <c r="AK3" s="9" t="s">
        <v>94</v>
      </c>
      <c r="AL3" s="9" t="s">
        <v>95</v>
      </c>
      <c r="AM3" s="9" t="s">
        <v>96</v>
      </c>
      <c r="AN3" s="49" t="s">
        <v>98</v>
      </c>
      <c r="AO3" s="9" t="s">
        <v>87</v>
      </c>
      <c r="AP3" s="9" t="s">
        <v>88</v>
      </c>
      <c r="AQ3" s="50" t="s">
        <v>89</v>
      </c>
      <c r="AR3" s="51" t="s">
        <v>90</v>
      </c>
      <c r="AS3" s="9" t="s">
        <v>91</v>
      </c>
      <c r="AT3" s="9" t="s">
        <v>92</v>
      </c>
      <c r="AU3" s="9" t="s">
        <v>93</v>
      </c>
      <c r="AV3" s="9" t="s">
        <v>94</v>
      </c>
      <c r="AW3" s="9" t="s">
        <v>95</v>
      </c>
      <c r="AX3" s="9" t="s">
        <v>96</v>
      </c>
      <c r="AY3" s="49" t="s">
        <v>98</v>
      </c>
      <c r="AZ3" s="9" t="s">
        <v>87</v>
      </c>
      <c r="BA3" s="9" t="s">
        <v>88</v>
      </c>
      <c r="BB3" s="50" t="s">
        <v>89</v>
      </c>
      <c r="BC3" s="51" t="s">
        <v>90</v>
      </c>
      <c r="BD3" s="9" t="s">
        <v>91</v>
      </c>
      <c r="BE3" s="9" t="s">
        <v>92</v>
      </c>
      <c r="BF3" s="9" t="s">
        <v>93</v>
      </c>
      <c r="BG3" s="9" t="s">
        <v>94</v>
      </c>
      <c r="BH3" s="9" t="s">
        <v>95</v>
      </c>
      <c r="BI3" s="9" t="s">
        <v>96</v>
      </c>
      <c r="BJ3" s="49" t="s">
        <v>98</v>
      </c>
      <c r="BK3" s="9" t="s">
        <v>87</v>
      </c>
      <c r="BL3" s="9" t="s">
        <v>88</v>
      </c>
      <c r="BM3" s="50" t="s">
        <v>89</v>
      </c>
      <c r="BN3" s="51" t="s">
        <v>90</v>
      </c>
      <c r="BO3" s="9" t="s">
        <v>91</v>
      </c>
      <c r="BP3" s="9" t="s">
        <v>92</v>
      </c>
      <c r="BQ3" s="11" t="s">
        <v>93</v>
      </c>
      <c r="BR3" s="11" t="s">
        <v>94</v>
      </c>
      <c r="BS3" s="11" t="s">
        <v>95</v>
      </c>
      <c r="BT3" s="11" t="s">
        <v>96</v>
      </c>
      <c r="BU3" s="49" t="s">
        <v>98</v>
      </c>
      <c r="BV3" s="161"/>
      <c r="BW3" s="12" t="s">
        <v>99</v>
      </c>
      <c r="BX3" s="12" t="s">
        <v>100</v>
      </c>
      <c r="BY3" s="164"/>
      <c r="BZ3" s="164"/>
      <c r="CA3" s="164"/>
      <c r="CB3" s="50" t="s">
        <v>101</v>
      </c>
      <c r="CC3" s="50" t="s">
        <v>102</v>
      </c>
      <c r="CD3" s="50" t="s">
        <v>103</v>
      </c>
      <c r="CE3" s="50" t="s">
        <v>104</v>
      </c>
      <c r="CF3" s="50" t="s">
        <v>105</v>
      </c>
      <c r="CG3" s="50" t="s">
        <v>106</v>
      </c>
      <c r="CH3" s="50" t="s">
        <v>107</v>
      </c>
      <c r="CI3" s="50" t="s">
        <v>108</v>
      </c>
      <c r="CJ3" s="50" t="s">
        <v>109</v>
      </c>
      <c r="CK3" s="50" t="s">
        <v>110</v>
      </c>
      <c r="CL3" s="50" t="s">
        <v>111</v>
      </c>
      <c r="CM3" s="50" t="s">
        <v>112</v>
      </c>
      <c r="CN3" s="13" t="s">
        <v>113</v>
      </c>
      <c r="CO3" s="14" t="s">
        <v>94</v>
      </c>
      <c r="CP3" s="14" t="s">
        <v>95</v>
      </c>
      <c r="CQ3" s="14" t="s">
        <v>96</v>
      </c>
      <c r="CR3" s="14" t="s">
        <v>114</v>
      </c>
      <c r="CS3" s="14" t="s">
        <v>115</v>
      </c>
      <c r="CT3" s="49" t="s">
        <v>98</v>
      </c>
    </row>
    <row r="4" spans="1:98" ht="121.5" customHeight="1">
      <c r="A4" s="15" t="s">
        <v>116</v>
      </c>
      <c r="B4" s="71" t="s">
        <v>255</v>
      </c>
      <c r="C4" s="74" t="s">
        <v>253</v>
      </c>
      <c r="D4" s="75" t="s">
        <v>117</v>
      </c>
      <c r="E4" s="76" t="s">
        <v>118</v>
      </c>
      <c r="F4" s="75" t="s">
        <v>119</v>
      </c>
      <c r="G4" s="75" t="s">
        <v>120</v>
      </c>
      <c r="H4" s="75" t="s">
        <v>121</v>
      </c>
      <c r="I4" s="75" t="s">
        <v>122</v>
      </c>
      <c r="J4" s="75" t="s">
        <v>123</v>
      </c>
      <c r="K4" s="76" t="s">
        <v>124</v>
      </c>
      <c r="L4" s="76" t="s">
        <v>125</v>
      </c>
      <c r="M4" s="77" t="s">
        <v>126</v>
      </c>
      <c r="N4" s="78">
        <v>0.93</v>
      </c>
      <c r="O4" s="17"/>
      <c r="P4" s="17">
        <f t="shared" ref="P4:P5" si="0">IF(ISERROR((-1)*(100-((O4*100)/N4))),"",((-1)*(100-((O4*100)/N4))))</f>
        <v>-100</v>
      </c>
      <c r="Q4" s="17" t="str">
        <f t="shared" ref="Q4:Q16" si="1">IF(ISERROR(IF(M$7="Ascendente",(IF(AND(P4&gt;=(-5),P4&lt;=15),"Aceptable",(IF(AND(P4&gt;=(-10),P4&lt;(-5)),"Riesgo","Crítico")))),(IF(AND(P4&gt;=(-15),P4&lt;=5),"Aceptable",(IF(AND(P4&gt;5,P4&lt;=15),"Riesgo","Crítico")))))),"",(IF(M4="Ascendente",(IF(AND(P4&gt;=(-5),P4&lt;=15),"Aceptable",(IF(AND(P4&gt;=(-10),P4&lt;(-5)),"Riesgo","Crítico")))),(IF(AND(P4&gt;=(-15),P4&lt;=5),"Aceptable",(IF(AND(P4&gt;5,P4&lt;=15),"Riesgo","Crítico")))))))</f>
        <v>Crítico</v>
      </c>
      <c r="R4" s="17"/>
      <c r="S4" s="98"/>
      <c r="T4" s="17"/>
      <c r="U4" s="17"/>
      <c r="V4" s="17"/>
      <c r="W4" s="17" t="str">
        <f t="shared" ref="W4:W12" si="2">IF(ISERROR((-1)*(100-((T4*100)/S4))),"",((-1)*(100-((T4*100)/S4))))</f>
        <v/>
      </c>
      <c r="X4" s="17" t="str">
        <f t="shared" ref="X4:X16" si="3">IF(ISERROR(IF(R$7="Ascendente",(IF(AND(W4&gt;=(-5),W4&lt;=15),"Aceptable",(IF(AND(W4&gt;=(-10),W4&lt;(-5)),"Riesgo","Crítico")))),(IF(AND(W4&gt;=(-15),W4&lt;=5),"Aceptable",(IF(AND(W4&gt;5,W4&lt;=15),"Riesgo","Crítico")))))),"",(IF(R4="Ascendente",(IF(AND(W4&gt;=(-5),W4&lt;=15),"Aceptable",(IF(AND(W4&gt;=(-10),W4&lt;(-5)),"Riesgo","Crítico")))),(IF(AND(W4&gt;=(-15),W4&lt;=5),"Aceptable",(IF(AND(W4&gt;5,W4&lt;=15),"Riesgo","Crítico")))))))</f>
        <v>Crítico</v>
      </c>
      <c r="Y4" s="17"/>
      <c r="Z4" s="17"/>
      <c r="AA4" s="17"/>
      <c r="AB4" s="17"/>
      <c r="AC4" s="17"/>
      <c r="AD4" s="98"/>
      <c r="AE4" s="17"/>
      <c r="AF4" s="17"/>
      <c r="AG4" s="17"/>
      <c r="AH4" s="17" t="str">
        <f t="shared" ref="AH4:AH14" si="4">IF(ISERROR((-1)*(100-((AE4*100)/AD4))),"",((-1)*(100-((AE4*100)/AD4))))</f>
        <v/>
      </c>
      <c r="AI4" s="17" t="str">
        <f t="shared" ref="AI4:AI16" si="5">IF(ISERROR(IF(AC$7="Ascendente",(IF(AND(AH4&gt;=(-5),AH4&lt;=15),"Aceptable",(IF(AND(AH4&gt;=(-10),AH4&lt;(-5)),"Riesgo","Crítico")))),(IF(AND(AH4&gt;=(-15),AH4&lt;=5),"Aceptable",(IF(AND(AH4&gt;5,AH4&lt;=15),"Riesgo","Crítico")))))),"",(IF(AC4="Ascendente",(IF(AND(AH4&gt;=(-5),AH4&lt;=15),"Aceptable",(IF(AND(AH4&gt;=(-10),AH4&lt;(-5)),"Riesgo","Crítico")))),(IF(AND(AH4&gt;=(-15),AH4&lt;=5),"Aceptable",(IF(AND(AH4&gt;5,AH4&lt;=15),"Riesgo","Crítico")))))))</f>
        <v>Crítico</v>
      </c>
      <c r="AJ4" s="16"/>
      <c r="AK4" s="16"/>
      <c r="AL4" s="16"/>
      <c r="AM4" s="16"/>
      <c r="AN4" s="16"/>
      <c r="AO4" s="98"/>
      <c r="AP4" s="17"/>
      <c r="AQ4" s="17"/>
      <c r="AR4" s="17"/>
      <c r="AS4" s="17" t="str">
        <f t="shared" ref="AS4:AS14" si="6">IF(ISERROR((-1)*(100-((AP4*100)/AO4))),"",((-1)*(100-((AP4*100)/AO4))))</f>
        <v/>
      </c>
      <c r="AT4" s="17" t="str">
        <f t="shared" ref="AT4:AT10" si="7">IF(ISERROR(IF(Y$7="Ascendente",(IF(AND(AS4&gt;=(-5),AS4&lt;=15),"Aceptable",(IF(AND(AS4&gt;=(-10),AS4&lt;(-5)),"Riesgo","Crítico")))),(IF(AND(AS4&gt;=(-15),AS4&lt;=5),"Aceptable",(IF(AND(AS4&gt;5,AS4&lt;=15),"Riesgo","Crítico")))))),"",(IF(Y4="Ascendente",(IF(AND(AS4&gt;=(-5),AS4&lt;=15),"Aceptable",(IF(AND(AS4&gt;=(-10),AS4&lt;(-5)),"Riesgo","Crítico")))),(IF(AND(AS4&gt;=(-15),AS4&lt;=5),"Aceptable",(IF(AND(AS4&gt;5,AS4&lt;=15),"Riesgo","Crítico")))))))</f>
        <v>Crítico</v>
      </c>
      <c r="AU4" s="17"/>
      <c r="AV4" s="17"/>
      <c r="AW4" s="17"/>
      <c r="AX4" s="17"/>
      <c r="AY4" s="17"/>
      <c r="AZ4" s="98" t="s">
        <v>293</v>
      </c>
      <c r="BA4" s="17"/>
      <c r="BB4" s="17"/>
      <c r="BC4" s="17"/>
      <c r="BD4" s="17" t="str">
        <f t="shared" ref="BD4:BD14" si="8">IF(ISERROR((-1)*(100-((BA4*100)/AZ4))),"",((-1)*(100-((BA4*100)/AZ4))))</f>
        <v/>
      </c>
      <c r="BE4" s="17" t="str">
        <f t="shared" ref="BE4:BE16" si="9">IF(ISERROR(IF(AJ$7="Ascendente",(IF(AND(BD4&gt;=(-5),BD4&lt;=15),"Aceptable",(IF(AND(BD4&gt;=(-10),BD4&lt;(-5)),"Riesgo","Crítico")))),(IF(AND(BD4&gt;=(-15),BD4&lt;=5),"Aceptable",(IF(AND(BD4&gt;5,BD4&lt;=15),"Riesgo","Crítico")))))),"",(IF(AJ4="Ascendente",(IF(AND(BD4&gt;=(-5),BD4&lt;=15),"Aceptable",(IF(AND(BD4&gt;=(-10),BD4&lt;(-5)),"Riesgo","Crítico")))),(IF(AND(BD4&gt;=(-15),BD4&lt;=5),"Aceptable",(IF(AND(BD4&gt;5,BD4&lt;=15),"Riesgo","Crítico")))))))</f>
        <v>Crítico</v>
      </c>
      <c r="BF4" s="17"/>
      <c r="BG4" s="17"/>
      <c r="BH4" s="17"/>
      <c r="BI4" s="17"/>
      <c r="BJ4" s="17"/>
      <c r="BK4" s="78">
        <v>0.95</v>
      </c>
      <c r="BL4" s="210">
        <v>1</v>
      </c>
      <c r="BM4" s="111">
        <v>4</v>
      </c>
      <c r="BN4" s="111">
        <v>4</v>
      </c>
      <c r="BO4" s="111">
        <f t="shared" ref="BO4" si="10">IF(ISERROR((-1)*(100-((BL4*100)/BK4))),"",((-1)*(100-((BL4*100)/BK4))))</f>
        <v>5.2631578947368496</v>
      </c>
      <c r="BP4" s="111" t="str">
        <f>IF(ISERROR(IF(AU$7="Ascendente",(IF(AND(BO4&gt;=(-5),BO4&lt;=15),"Aceptable",(IF(AND(BO4&gt;=(-10),BO4&lt;(-5)),"Riesgo","Crítico")))),(IF(AND(BO4&gt;=(-15),BO4&lt;=5),"Aceptable",(IF(AND(BO4&gt;5,BO4&lt;=15),"Riesgo","Crítico")))))),"",(IF(AU4="Ascendente",(IF(AND(BO4&gt;=(-5),BO4&lt;=15),"Aceptable",(IF(AND(BO4&gt;=(-10),BO4&lt;(-5)),"Riesgo","Crítico")))),(IF(AND(BO4&gt;(-5),BO4&lt;=15),"Aceptable",(IF(AND(BO4&gt;-10,BO4&lt;=-5),"Riesgo","Crítico")))))))</f>
        <v>Aceptable</v>
      </c>
      <c r="BQ4" s="227" t="s">
        <v>302</v>
      </c>
      <c r="BR4" s="227" t="s">
        <v>303</v>
      </c>
      <c r="BS4" s="227" t="s">
        <v>304</v>
      </c>
      <c r="BT4" s="16"/>
      <c r="BU4" s="19"/>
      <c r="BV4" s="201" t="s">
        <v>127</v>
      </c>
      <c r="BW4" s="202"/>
      <c r="BX4" s="202"/>
      <c r="BY4" s="202"/>
      <c r="BZ4" s="202"/>
      <c r="CA4" s="203"/>
      <c r="CB4" s="199" t="s">
        <v>127</v>
      </c>
      <c r="CC4" s="200"/>
      <c r="CD4" s="200"/>
      <c r="CE4" s="200"/>
      <c r="CF4" s="200"/>
      <c r="CG4" s="200"/>
      <c r="CH4" s="200"/>
      <c r="CI4" s="200"/>
      <c r="CJ4" s="200"/>
      <c r="CK4" s="200"/>
      <c r="CL4" s="200"/>
      <c r="CM4" s="200"/>
      <c r="CN4" s="20"/>
      <c r="CO4" s="16"/>
      <c r="CP4" s="18"/>
      <c r="CQ4" s="17"/>
      <c r="CR4" s="17"/>
      <c r="CS4" s="17"/>
      <c r="CT4" s="21"/>
    </row>
    <row r="5" spans="1:98" ht="408.75" customHeight="1">
      <c r="A5" s="15" t="s">
        <v>37</v>
      </c>
      <c r="B5" s="73" t="s">
        <v>259</v>
      </c>
      <c r="C5" s="79" t="s">
        <v>128</v>
      </c>
      <c r="D5" s="75" t="s">
        <v>129</v>
      </c>
      <c r="E5" s="76" t="s">
        <v>130</v>
      </c>
      <c r="F5" s="80" t="s">
        <v>131</v>
      </c>
      <c r="G5" s="75" t="s">
        <v>120</v>
      </c>
      <c r="H5" s="75" t="s">
        <v>132</v>
      </c>
      <c r="I5" s="75" t="s">
        <v>133</v>
      </c>
      <c r="J5" s="75" t="s">
        <v>123</v>
      </c>
      <c r="K5" s="81" t="s">
        <v>134</v>
      </c>
      <c r="L5" s="76" t="s">
        <v>135</v>
      </c>
      <c r="M5" s="77" t="s">
        <v>126</v>
      </c>
      <c r="N5" s="78">
        <v>0.85</v>
      </c>
      <c r="O5" s="23"/>
      <c r="P5" s="17">
        <f t="shared" si="0"/>
        <v>-100</v>
      </c>
      <c r="Q5" s="17" t="str">
        <f t="shared" si="1"/>
        <v>Crítico</v>
      </c>
      <c r="R5" s="17"/>
      <c r="S5" s="98"/>
      <c r="T5" s="17"/>
      <c r="U5" s="17"/>
      <c r="V5" s="17"/>
      <c r="W5" s="17" t="str">
        <f t="shared" si="2"/>
        <v/>
      </c>
      <c r="X5" s="17" t="str">
        <f t="shared" si="3"/>
        <v>Crítico</v>
      </c>
      <c r="Y5" s="17"/>
      <c r="Z5" s="17"/>
      <c r="AA5" s="17"/>
      <c r="AB5" s="17"/>
      <c r="AC5" s="17"/>
      <c r="AD5" s="98"/>
      <c r="AE5" s="17"/>
      <c r="AF5" s="17"/>
      <c r="AG5" s="17"/>
      <c r="AH5" s="17" t="str">
        <f t="shared" si="4"/>
        <v/>
      </c>
      <c r="AI5" s="17" t="str">
        <f t="shared" si="5"/>
        <v>Crítico</v>
      </c>
      <c r="AJ5" s="16"/>
      <c r="AK5" s="16"/>
      <c r="AL5" s="16"/>
      <c r="AM5" s="16"/>
      <c r="AN5" s="16"/>
      <c r="AO5" s="98"/>
      <c r="AP5" s="17"/>
      <c r="AQ5" s="17"/>
      <c r="AR5" s="17"/>
      <c r="AS5" s="17" t="str">
        <f t="shared" si="6"/>
        <v/>
      </c>
      <c r="AT5" s="17" t="str">
        <f t="shared" si="7"/>
        <v>Crítico</v>
      </c>
      <c r="AU5" s="17"/>
      <c r="AV5" s="17"/>
      <c r="AW5" s="17"/>
      <c r="AX5" s="17"/>
      <c r="AY5" s="17"/>
      <c r="AZ5" s="98" t="s">
        <v>293</v>
      </c>
      <c r="BA5" s="17"/>
      <c r="BB5" s="17"/>
      <c r="BC5" s="17"/>
      <c r="BD5" s="17" t="str">
        <f t="shared" si="8"/>
        <v/>
      </c>
      <c r="BE5" s="17" t="str">
        <f t="shared" si="9"/>
        <v>Crítico</v>
      </c>
      <c r="BF5" s="17"/>
      <c r="BG5" s="17"/>
      <c r="BH5" s="17"/>
      <c r="BI5" s="17"/>
      <c r="BJ5" s="17"/>
      <c r="BK5" s="78">
        <v>0.85</v>
      </c>
      <c r="BL5" s="111">
        <f>BM5/BN5</f>
        <v>0.82975404919016205</v>
      </c>
      <c r="BM5" s="111">
        <f>((5497/8335))+(1)</f>
        <v>1.6595080983803241</v>
      </c>
      <c r="BN5" s="111">
        <v>2</v>
      </c>
      <c r="BO5" s="17">
        <f>IF(ISERROR((-1)*(100-((BL5*100)/BK5))),"",((-1)*(100-((BL5*100)/BK5))))</f>
        <v>-2.3818765658632941</v>
      </c>
      <c r="BP5" s="17" t="str">
        <f t="shared" ref="BP4:BP16" si="11">IF(ISERROR(IF(AU$7="Ascendente",(IF(AND(BO5&gt;=(-5),BO5&lt;=15),"Aceptable",(IF(AND(BO5&gt;=(-10),BO5&lt;(-5)),"Riesgo","Crítico")))),(IF(AND(BO5&gt;=(-15),BO5&lt;=5),"Aceptable",(IF(AND(BO5&gt;5,BO5&lt;=15),"Riesgo","Crítico")))))),"",(IF(AU5="Ascendente",(IF(AND(BO5&gt;=(-5),BO5&lt;=15),"Aceptable",(IF(AND(BO5&gt;=(-10),BO5&lt;(-5)),"Riesgo","Crítico")))),(IF(AND(BO5&gt;=(-15),BO5&lt;=5),"Aceptable",(IF(AND(BO5&gt;5,BO5&lt;=15),"Riesgo","Crítico")))))))</f>
        <v>Aceptable</v>
      </c>
      <c r="BQ5" s="112" t="s">
        <v>305</v>
      </c>
      <c r="BR5" s="113" t="s">
        <v>306</v>
      </c>
      <c r="BS5" s="113" t="s">
        <v>307</v>
      </c>
      <c r="BT5" s="16"/>
      <c r="BU5" s="24"/>
      <c r="BV5" s="204" t="s">
        <v>136</v>
      </c>
      <c r="BW5" s="205"/>
      <c r="BX5" s="205"/>
      <c r="BY5" s="205"/>
      <c r="BZ5" s="205"/>
      <c r="CA5" s="206"/>
      <c r="CB5" s="199" t="s">
        <v>127</v>
      </c>
      <c r="CC5" s="200"/>
      <c r="CD5" s="200"/>
      <c r="CE5" s="200"/>
      <c r="CF5" s="200"/>
      <c r="CG5" s="200"/>
      <c r="CH5" s="200"/>
      <c r="CI5" s="200"/>
      <c r="CJ5" s="200"/>
      <c r="CK5" s="200"/>
      <c r="CL5" s="200"/>
      <c r="CM5" s="200"/>
      <c r="CN5" s="25"/>
      <c r="CO5" s="16"/>
      <c r="CP5" s="18"/>
      <c r="CQ5" s="17"/>
      <c r="CR5" s="16"/>
      <c r="CS5" s="17"/>
      <c r="CT5" s="21"/>
    </row>
    <row r="6" spans="1:98" ht="132.75" customHeight="1">
      <c r="A6" s="143" t="s">
        <v>137</v>
      </c>
      <c r="B6" s="72" t="s">
        <v>257</v>
      </c>
      <c r="C6" s="76" t="s">
        <v>138</v>
      </c>
      <c r="D6" s="75" t="s">
        <v>260</v>
      </c>
      <c r="E6" s="76" t="s">
        <v>139</v>
      </c>
      <c r="F6" s="75" t="s">
        <v>140</v>
      </c>
      <c r="G6" s="75" t="s">
        <v>141</v>
      </c>
      <c r="H6" s="75" t="s">
        <v>121</v>
      </c>
      <c r="I6" s="75" t="s">
        <v>122</v>
      </c>
      <c r="J6" s="75" t="s">
        <v>123</v>
      </c>
      <c r="K6" s="76" t="s">
        <v>142</v>
      </c>
      <c r="L6" s="76" t="s">
        <v>143</v>
      </c>
      <c r="M6" s="77" t="s">
        <v>126</v>
      </c>
      <c r="N6" s="78">
        <v>0.9</v>
      </c>
      <c r="O6" s="17"/>
      <c r="P6" s="17">
        <f>IF(ISERROR((-1)*(100-((O6*100)/N6))),"",((-1)*(100-((O6*100)/N6))))</f>
        <v>-100</v>
      </c>
      <c r="Q6" s="17" t="str">
        <f t="shared" si="1"/>
        <v>Crítico</v>
      </c>
      <c r="R6" s="17"/>
      <c r="S6" s="98"/>
      <c r="T6" s="17"/>
      <c r="U6" s="17"/>
      <c r="V6" s="17"/>
      <c r="W6" s="17" t="str">
        <f t="shared" si="2"/>
        <v/>
      </c>
      <c r="X6" s="17" t="str">
        <f t="shared" si="3"/>
        <v>Crítico</v>
      </c>
      <c r="Y6" s="17"/>
      <c r="Z6" s="17"/>
      <c r="AA6" s="17"/>
      <c r="AB6" s="17"/>
      <c r="AC6" s="17"/>
      <c r="AD6" s="98">
        <v>40</v>
      </c>
      <c r="AE6" s="17"/>
      <c r="AF6" s="17"/>
      <c r="AG6" s="17"/>
      <c r="AH6" s="17">
        <f t="shared" si="4"/>
        <v>-100</v>
      </c>
      <c r="AI6" s="17" t="str">
        <f t="shared" si="5"/>
        <v>Crítico</v>
      </c>
      <c r="AJ6" s="16"/>
      <c r="AK6" s="16"/>
      <c r="AL6" s="16"/>
      <c r="AM6" s="16"/>
      <c r="AN6" s="16"/>
      <c r="AO6" s="98">
        <v>50</v>
      </c>
      <c r="AP6" s="111">
        <v>50</v>
      </c>
      <c r="AQ6" s="111">
        <v>3</v>
      </c>
      <c r="AR6" s="111">
        <v>6</v>
      </c>
      <c r="AS6" s="17">
        <f>IF(ISERROR((-1)*(100-((AP6*100)/AO6))),"",((-1)*(100-((AP6*100)/AO6))))</f>
        <v>0</v>
      </c>
      <c r="AT6" s="17" t="str">
        <f t="shared" si="7"/>
        <v>Aceptable</v>
      </c>
      <c r="AU6" s="112" t="s">
        <v>262</v>
      </c>
      <c r="AV6" s="113" t="s">
        <v>263</v>
      </c>
      <c r="AW6" s="113" t="s">
        <v>264</v>
      </c>
      <c r="AX6" s="17"/>
      <c r="AY6" s="17"/>
      <c r="AZ6" s="98"/>
      <c r="BA6" s="17"/>
      <c r="BB6" s="17"/>
      <c r="BC6" s="17"/>
      <c r="BD6" s="17" t="str">
        <f t="shared" si="8"/>
        <v/>
      </c>
      <c r="BE6" s="17" t="str">
        <f t="shared" si="9"/>
        <v>Crítico</v>
      </c>
      <c r="BF6" s="17"/>
      <c r="BG6" s="17"/>
      <c r="BH6" s="17"/>
      <c r="BI6" s="17"/>
      <c r="BJ6" s="17"/>
      <c r="BK6" s="78">
        <v>0.9</v>
      </c>
      <c r="BL6" s="111">
        <f>(BM6/BN6)</f>
        <v>0.91666666666666663</v>
      </c>
      <c r="BM6" s="221">
        <v>5.5</v>
      </c>
      <c r="BN6" s="111">
        <v>6</v>
      </c>
      <c r="BO6" s="17">
        <f t="shared" ref="BO4:BO14" si="12">IF(ISERROR((-1)*(100-((BL6*100)/BK6))),"",((-1)*(100-((BL6*100)/BK6))))</f>
        <v>1.8518518518518334</v>
      </c>
      <c r="BP6" s="17" t="str">
        <f t="shared" si="11"/>
        <v>Aceptable</v>
      </c>
      <c r="BQ6" s="112" t="s">
        <v>308</v>
      </c>
      <c r="BR6" s="113" t="s">
        <v>309</v>
      </c>
      <c r="BS6" s="113" t="s">
        <v>310</v>
      </c>
      <c r="BT6" s="16"/>
      <c r="BU6" s="19"/>
      <c r="BV6" s="102" t="s">
        <v>144</v>
      </c>
      <c r="BW6" s="75">
        <v>33903</v>
      </c>
      <c r="BX6" s="75" t="s">
        <v>145</v>
      </c>
      <c r="BY6" s="103">
        <v>150000</v>
      </c>
      <c r="BZ6" s="193">
        <v>150000</v>
      </c>
      <c r="CA6" s="104" t="s">
        <v>146</v>
      </c>
      <c r="CB6" s="18"/>
      <c r="CC6" s="18"/>
      <c r="CD6" s="18"/>
      <c r="CE6" s="66"/>
      <c r="CF6" s="66"/>
      <c r="CG6" s="66"/>
      <c r="CH6" s="66"/>
      <c r="CI6" s="66"/>
      <c r="CJ6" s="66"/>
      <c r="CK6" s="66"/>
      <c r="CL6" s="66"/>
      <c r="CM6" s="66">
        <v>150000</v>
      </c>
      <c r="CN6" s="20"/>
      <c r="CO6" s="16"/>
      <c r="CP6" s="18"/>
      <c r="CQ6" s="17"/>
      <c r="CR6" s="17"/>
      <c r="CS6" s="17"/>
      <c r="CT6" s="18" t="s">
        <v>231</v>
      </c>
    </row>
    <row r="7" spans="1:98" ht="134.25" customHeight="1">
      <c r="A7" s="144"/>
      <c r="B7" s="72" t="s">
        <v>258</v>
      </c>
      <c r="C7" s="82" t="s">
        <v>147</v>
      </c>
      <c r="D7" s="83" t="s">
        <v>261</v>
      </c>
      <c r="E7" s="84" t="s">
        <v>237</v>
      </c>
      <c r="F7" s="85" t="s">
        <v>249</v>
      </c>
      <c r="G7" s="83" t="s">
        <v>141</v>
      </c>
      <c r="H7" s="83" t="s">
        <v>121</v>
      </c>
      <c r="I7" s="83" t="s">
        <v>122</v>
      </c>
      <c r="J7" s="83" t="s">
        <v>123</v>
      </c>
      <c r="K7" s="86" t="s">
        <v>148</v>
      </c>
      <c r="L7" s="86" t="s">
        <v>149</v>
      </c>
      <c r="M7" s="87" t="s">
        <v>126</v>
      </c>
      <c r="N7" s="88">
        <v>0.9</v>
      </c>
      <c r="O7" s="29"/>
      <c r="P7" s="17">
        <f t="shared" ref="P7:P9" si="13">IF(ISERROR((-1)*(100-((O7*100)/N7))),"",((-1)*(100-((O7*100)/N7))))</f>
        <v>-100</v>
      </c>
      <c r="Q7" s="28" t="str">
        <f t="shared" si="1"/>
        <v>Crítico</v>
      </c>
      <c r="R7" s="28"/>
      <c r="S7" s="99"/>
      <c r="T7" s="28"/>
      <c r="U7" s="28"/>
      <c r="V7" s="28"/>
      <c r="W7" s="17" t="str">
        <f t="shared" si="2"/>
        <v/>
      </c>
      <c r="X7" s="28" t="str">
        <f t="shared" si="3"/>
        <v>Crítico</v>
      </c>
      <c r="Y7" s="28"/>
      <c r="Z7" s="28"/>
      <c r="AA7" s="28"/>
      <c r="AB7" s="28"/>
      <c r="AC7" s="28"/>
      <c r="AD7" s="99"/>
      <c r="AE7" s="28"/>
      <c r="AF7" s="28"/>
      <c r="AG7" s="28"/>
      <c r="AH7" s="28" t="str">
        <f>IF(ISERROR((-1)*(100-((AE7*100)/AD7))),"",((-1)*(100-((AE7*100)/AD7))))</f>
        <v/>
      </c>
      <c r="AI7" s="28" t="str">
        <f t="shared" si="5"/>
        <v>Crítico</v>
      </c>
      <c r="AJ7" s="27"/>
      <c r="AK7" s="27"/>
      <c r="AL7" s="27"/>
      <c r="AM7" s="27"/>
      <c r="AN7" s="27"/>
      <c r="AO7" s="99">
        <v>90</v>
      </c>
      <c r="AP7" s="28">
        <v>98</v>
      </c>
      <c r="AQ7" s="114" t="s">
        <v>265</v>
      </c>
      <c r="AR7" s="111">
        <v>1</v>
      </c>
      <c r="AS7" s="17">
        <f>IF(ISERROR((-1)*(100-((AP7*100)/AO7))),"",((-1)*(100-((AP7*100)/AO7))))</f>
        <v>8.8888888888888857</v>
      </c>
      <c r="AT7" s="28" t="str">
        <f t="shared" si="7"/>
        <v>Riesgo</v>
      </c>
      <c r="AU7" s="112" t="s">
        <v>266</v>
      </c>
      <c r="AV7" s="113" t="s">
        <v>267</v>
      </c>
      <c r="AW7" s="113" t="s">
        <v>268</v>
      </c>
      <c r="AX7" s="28"/>
      <c r="AY7" s="28"/>
      <c r="AZ7" s="99"/>
      <c r="BA7" s="28"/>
      <c r="BB7" s="28"/>
      <c r="BC7" s="28"/>
      <c r="BD7" s="28" t="str">
        <f>IF(ISERROR((-1)*(100-((BA7*100)/AZ7))),"",((-1)*(100-((BA7*100)/AZ7))))</f>
        <v/>
      </c>
      <c r="BE7" s="28" t="str">
        <f t="shared" si="9"/>
        <v>Crítico</v>
      </c>
      <c r="BF7" s="28"/>
      <c r="BG7" s="28"/>
      <c r="BH7" s="28"/>
      <c r="BI7" s="28"/>
      <c r="BJ7" s="28"/>
      <c r="BK7" s="88">
        <v>0.9</v>
      </c>
      <c r="BL7" s="225">
        <v>0.67</v>
      </c>
      <c r="BM7" s="111" t="s">
        <v>301</v>
      </c>
      <c r="BN7" s="111">
        <v>1</v>
      </c>
      <c r="BO7" s="28">
        <f>IF(ISERROR((-1)*(100-((BL7*100)/BK7))),"",((-1)*(100-((BL7*100)/BK7))))</f>
        <v>-25.555555555555557</v>
      </c>
      <c r="BP7" s="28" t="str">
        <f t="shared" si="11"/>
        <v>Crítico</v>
      </c>
      <c r="BQ7" s="228" t="s">
        <v>311</v>
      </c>
      <c r="BR7" s="113" t="s">
        <v>312</v>
      </c>
      <c r="BS7" s="229"/>
      <c r="BT7" s="30"/>
      <c r="BU7" s="31"/>
      <c r="BV7" s="196" t="s">
        <v>150</v>
      </c>
      <c r="BW7" s="197"/>
      <c r="BX7" s="198"/>
      <c r="BY7" s="107">
        <v>0</v>
      </c>
      <c r="BZ7" s="194"/>
      <c r="CA7" s="108"/>
      <c r="CB7" s="18"/>
      <c r="CC7" s="18"/>
      <c r="CD7" s="18"/>
      <c r="CE7" s="66"/>
      <c r="CF7" s="66"/>
      <c r="CG7" s="66"/>
      <c r="CH7" s="66"/>
      <c r="CI7" s="66"/>
      <c r="CJ7" s="66"/>
      <c r="CK7" s="66"/>
      <c r="CL7" s="66"/>
      <c r="CM7" s="66"/>
      <c r="CN7" s="32"/>
      <c r="CO7" s="30"/>
      <c r="CP7" s="30"/>
      <c r="CQ7" s="30"/>
      <c r="CR7" s="28"/>
      <c r="CS7" s="33"/>
      <c r="CT7" s="33"/>
    </row>
    <row r="8" spans="1:98" s="21" customFormat="1" ht="98.25" customHeight="1">
      <c r="A8" s="145"/>
      <c r="B8" s="65" t="s">
        <v>256</v>
      </c>
      <c r="C8" s="79" t="s">
        <v>151</v>
      </c>
      <c r="D8" s="89" t="s">
        <v>152</v>
      </c>
      <c r="E8" s="76" t="s">
        <v>153</v>
      </c>
      <c r="F8" s="90" t="s">
        <v>154</v>
      </c>
      <c r="G8" s="75" t="s">
        <v>141</v>
      </c>
      <c r="H8" s="75" t="s">
        <v>121</v>
      </c>
      <c r="I8" s="75" t="s">
        <v>122</v>
      </c>
      <c r="J8" s="75" t="s">
        <v>123</v>
      </c>
      <c r="K8" s="76" t="s">
        <v>155</v>
      </c>
      <c r="L8" s="76" t="s">
        <v>156</v>
      </c>
      <c r="M8" s="77" t="s">
        <v>126</v>
      </c>
      <c r="N8" s="78">
        <v>0.6</v>
      </c>
      <c r="P8" s="17">
        <f t="shared" si="13"/>
        <v>-100</v>
      </c>
      <c r="Q8" s="28" t="str">
        <f t="shared" si="1"/>
        <v>Crítico</v>
      </c>
      <c r="S8" s="99"/>
      <c r="W8" s="17" t="str">
        <f t="shared" si="2"/>
        <v/>
      </c>
      <c r="X8" s="28" t="str">
        <f t="shared" si="3"/>
        <v>Crítico</v>
      </c>
      <c r="AD8" s="99"/>
      <c r="AE8" s="33"/>
      <c r="AF8" s="33"/>
      <c r="AG8" s="33"/>
      <c r="AH8" s="28" t="str">
        <f>IF(ISERROR((-1)*(100-((AE8*100)/AD8))),"",((-1)*(100-((AE8*100)/AD8))))</f>
        <v/>
      </c>
      <c r="AI8" s="28" t="str">
        <f t="shared" si="5"/>
        <v>Crítico</v>
      </c>
      <c r="AJ8" s="33"/>
      <c r="AO8" s="99">
        <v>20</v>
      </c>
      <c r="AP8" s="17">
        <v>20</v>
      </c>
      <c r="AQ8" s="111">
        <v>20</v>
      </c>
      <c r="AR8" s="111">
        <v>100</v>
      </c>
      <c r="AS8" s="34">
        <f t="shared" si="6"/>
        <v>0</v>
      </c>
      <c r="AT8" s="28" t="str">
        <f t="shared" si="7"/>
        <v>Aceptable</v>
      </c>
      <c r="AU8" s="112" t="s">
        <v>269</v>
      </c>
      <c r="AV8" s="113" t="s">
        <v>270</v>
      </c>
      <c r="AW8" s="113" t="s">
        <v>271</v>
      </c>
      <c r="AZ8" s="99"/>
      <c r="BB8" s="41"/>
      <c r="BC8" s="41"/>
      <c r="BD8" s="34" t="str">
        <f t="shared" si="8"/>
        <v/>
      </c>
      <c r="BE8" s="28" t="str">
        <f t="shared" si="9"/>
        <v>Crítico</v>
      </c>
      <c r="BK8" s="88">
        <v>0.6</v>
      </c>
      <c r="BL8" s="111">
        <f>BM8/BN8</f>
        <v>0.2</v>
      </c>
      <c r="BM8" s="111">
        <v>2</v>
      </c>
      <c r="BN8" s="111">
        <v>10</v>
      </c>
      <c r="BO8" s="17">
        <f>IF(ISERROR((-1)*(100-((BL8*100)/BK8))),"",((-1)*(100-((BL8*100)/BK8))))</f>
        <v>-66.666666666666657</v>
      </c>
      <c r="BP8" s="28" t="str">
        <f t="shared" si="11"/>
        <v>Crítico</v>
      </c>
      <c r="BQ8" s="112" t="s">
        <v>313</v>
      </c>
      <c r="BR8" s="113" t="s">
        <v>314</v>
      </c>
      <c r="BS8" s="113" t="s">
        <v>315</v>
      </c>
      <c r="BU8" s="35"/>
      <c r="BV8" s="196" t="s">
        <v>150</v>
      </c>
      <c r="BW8" s="197"/>
      <c r="BX8" s="198"/>
      <c r="BY8" s="107">
        <v>0</v>
      </c>
      <c r="BZ8" s="195"/>
      <c r="CA8" s="109"/>
      <c r="CE8" s="67"/>
      <c r="CF8" s="67"/>
      <c r="CG8" s="67"/>
      <c r="CH8" s="67"/>
      <c r="CI8" s="67"/>
      <c r="CJ8" s="67"/>
      <c r="CK8" s="67"/>
      <c r="CL8" s="67"/>
      <c r="CM8" s="67"/>
      <c r="CN8" s="36"/>
    </row>
    <row r="9" spans="1:98" ht="120.75" customHeight="1">
      <c r="A9" s="142" t="s">
        <v>157</v>
      </c>
      <c r="B9" s="65" t="s">
        <v>256</v>
      </c>
      <c r="C9" s="79" t="s">
        <v>158</v>
      </c>
      <c r="D9" s="75" t="s">
        <v>159</v>
      </c>
      <c r="E9" s="91" t="s">
        <v>160</v>
      </c>
      <c r="F9" s="92" t="s">
        <v>161</v>
      </c>
      <c r="G9" s="93" t="s">
        <v>141</v>
      </c>
      <c r="H9" s="92" t="s">
        <v>162</v>
      </c>
      <c r="I9" s="92" t="s">
        <v>163</v>
      </c>
      <c r="J9" s="92" t="s">
        <v>164</v>
      </c>
      <c r="K9" s="91" t="s">
        <v>165</v>
      </c>
      <c r="L9" s="91" t="s">
        <v>166</v>
      </c>
      <c r="M9" s="94" t="s">
        <v>126</v>
      </c>
      <c r="N9" s="95">
        <v>7.5</v>
      </c>
      <c r="O9" s="34"/>
      <c r="P9" s="17">
        <f t="shared" si="13"/>
        <v>-100</v>
      </c>
      <c r="Q9" s="34" t="str">
        <f t="shared" si="1"/>
        <v>Crítico</v>
      </c>
      <c r="R9" s="34"/>
      <c r="S9" s="95"/>
      <c r="T9" s="34"/>
      <c r="U9" s="34"/>
      <c r="V9" s="34"/>
      <c r="W9" s="17" t="str">
        <f t="shared" si="2"/>
        <v/>
      </c>
      <c r="X9" s="34" t="str">
        <f t="shared" si="3"/>
        <v>Crítico</v>
      </c>
      <c r="Y9" s="34"/>
      <c r="Z9" s="34"/>
      <c r="AA9" s="34"/>
      <c r="AB9" s="34"/>
      <c r="AC9" s="34"/>
      <c r="AD9" s="98"/>
      <c r="AE9" s="17"/>
      <c r="AF9" s="17"/>
      <c r="AG9" s="17"/>
      <c r="AH9" s="17" t="str">
        <f t="shared" si="4"/>
        <v/>
      </c>
      <c r="AI9" s="17" t="str">
        <f t="shared" si="5"/>
        <v>Crítico</v>
      </c>
      <c r="AJ9" s="16"/>
      <c r="AK9" s="37"/>
      <c r="AL9" s="37"/>
      <c r="AM9" s="37"/>
      <c r="AN9" s="37"/>
      <c r="AO9" s="98">
        <v>7.5</v>
      </c>
      <c r="AP9" s="34">
        <v>9.5</v>
      </c>
      <c r="AQ9" s="111">
        <v>3978</v>
      </c>
      <c r="AR9" s="111">
        <v>419</v>
      </c>
      <c r="AS9" s="34">
        <f t="shared" si="6"/>
        <v>26.666666666666671</v>
      </c>
      <c r="AT9" s="34" t="str">
        <f t="shared" si="7"/>
        <v>Crítico</v>
      </c>
      <c r="AU9" s="112" t="s">
        <v>272</v>
      </c>
      <c r="AV9" s="113" t="s">
        <v>273</v>
      </c>
      <c r="AW9" s="113" t="s">
        <v>274</v>
      </c>
      <c r="AX9" s="34"/>
      <c r="AY9" s="34"/>
      <c r="AZ9" s="98"/>
      <c r="BA9" s="34"/>
      <c r="BB9" s="34"/>
      <c r="BC9" s="34"/>
      <c r="BD9" s="34" t="str">
        <f t="shared" si="8"/>
        <v/>
      </c>
      <c r="BE9" s="17" t="str">
        <f t="shared" si="9"/>
        <v>Crítico</v>
      </c>
      <c r="BF9" s="34"/>
      <c r="BG9" s="34"/>
      <c r="BH9" s="34"/>
      <c r="BI9" s="34"/>
      <c r="BJ9" s="34"/>
      <c r="BK9" s="98">
        <v>7.5</v>
      </c>
      <c r="BL9" s="111">
        <f>BM9/BN9</f>
        <v>9.3684526189524195</v>
      </c>
      <c r="BM9" s="222">
        <v>46861</v>
      </c>
      <c r="BN9" s="222">
        <v>5002</v>
      </c>
      <c r="BO9" s="34">
        <f t="shared" si="12"/>
        <v>24.912701586032256</v>
      </c>
      <c r="BP9" s="34" t="str">
        <f t="shared" si="11"/>
        <v>Crítico</v>
      </c>
      <c r="BQ9" s="112" t="s">
        <v>316</v>
      </c>
      <c r="BR9" s="113" t="s">
        <v>317</v>
      </c>
      <c r="BS9" s="113" t="s">
        <v>318</v>
      </c>
      <c r="BT9" s="34"/>
      <c r="BU9" s="39"/>
      <c r="BV9" s="196" t="s">
        <v>150</v>
      </c>
      <c r="BW9" s="197"/>
      <c r="BX9" s="198"/>
      <c r="BY9" s="107">
        <v>0</v>
      </c>
      <c r="BZ9" s="193">
        <v>601700</v>
      </c>
      <c r="CA9" s="104"/>
      <c r="CB9" s="16"/>
      <c r="CC9" s="16"/>
      <c r="CD9" s="16"/>
      <c r="CE9" s="66"/>
      <c r="CF9" s="66"/>
      <c r="CG9" s="66"/>
      <c r="CH9" s="66"/>
      <c r="CI9" s="66"/>
      <c r="CJ9" s="66"/>
      <c r="CK9" s="66"/>
      <c r="CL9" s="66"/>
      <c r="CM9" s="66"/>
      <c r="CN9" s="40"/>
      <c r="CO9" s="38"/>
      <c r="CP9" s="38"/>
      <c r="CQ9" s="38"/>
      <c r="CR9" s="34"/>
      <c r="CS9" s="34"/>
      <c r="CT9" s="41"/>
    </row>
    <row r="10" spans="1:98" ht="112.5" customHeight="1">
      <c r="A10" s="142"/>
      <c r="B10" s="65" t="s">
        <v>256</v>
      </c>
      <c r="C10" s="79" t="s">
        <v>167</v>
      </c>
      <c r="D10" s="75" t="s">
        <v>168</v>
      </c>
      <c r="E10" s="96" t="s">
        <v>248</v>
      </c>
      <c r="F10" s="75" t="s">
        <v>169</v>
      </c>
      <c r="G10" s="97" t="s">
        <v>141</v>
      </c>
      <c r="H10" s="75" t="s">
        <v>121</v>
      </c>
      <c r="I10" s="75" t="s">
        <v>170</v>
      </c>
      <c r="J10" s="75" t="s">
        <v>164</v>
      </c>
      <c r="K10" s="76" t="s">
        <v>165</v>
      </c>
      <c r="L10" s="76" t="s">
        <v>171</v>
      </c>
      <c r="M10" s="77" t="s">
        <v>126</v>
      </c>
      <c r="N10" s="98">
        <v>70</v>
      </c>
      <c r="O10" s="17"/>
      <c r="P10" s="17">
        <f t="shared" ref="P10:P14" si="14">IF(ISERROR((-1)*(100-((O10*100)/N10))),"",((-1)*(100-((O10*100)/N10))))</f>
        <v>-100</v>
      </c>
      <c r="Q10" s="17" t="str">
        <f t="shared" si="1"/>
        <v>Crítico</v>
      </c>
      <c r="R10" s="17"/>
      <c r="S10" s="98"/>
      <c r="T10" s="17"/>
      <c r="U10" s="17"/>
      <c r="V10" s="17"/>
      <c r="W10" s="17" t="str">
        <f t="shared" si="2"/>
        <v/>
      </c>
      <c r="X10" s="17" t="str">
        <f t="shared" si="3"/>
        <v>Crítico</v>
      </c>
      <c r="Y10" s="17"/>
      <c r="Z10" s="17"/>
      <c r="AA10" s="17"/>
      <c r="AB10" s="17"/>
      <c r="AC10" s="17"/>
      <c r="AD10" s="98"/>
      <c r="AE10" s="17"/>
      <c r="AF10" s="17"/>
      <c r="AG10" s="17"/>
      <c r="AH10" s="17" t="str">
        <f t="shared" si="4"/>
        <v/>
      </c>
      <c r="AI10" s="17" t="str">
        <f t="shared" si="5"/>
        <v>Crítico</v>
      </c>
      <c r="AJ10" s="16"/>
      <c r="AK10" s="16"/>
      <c r="AL10" s="16"/>
      <c r="AM10" s="16"/>
      <c r="AN10" s="16"/>
      <c r="AO10" s="98">
        <v>70</v>
      </c>
      <c r="AP10" s="17">
        <v>61</v>
      </c>
      <c r="AQ10" s="111">
        <v>446</v>
      </c>
      <c r="AR10" s="111">
        <v>727</v>
      </c>
      <c r="AS10" s="17">
        <f t="shared" si="6"/>
        <v>-12.857142857142861</v>
      </c>
      <c r="AT10" s="17" t="str">
        <f t="shared" si="7"/>
        <v>Aceptable</v>
      </c>
      <c r="AU10" s="112" t="s">
        <v>275</v>
      </c>
      <c r="AV10" s="113" t="s">
        <v>276</v>
      </c>
      <c r="AW10" s="113" t="s">
        <v>277</v>
      </c>
      <c r="AX10" s="16"/>
      <c r="AY10" s="16"/>
      <c r="AZ10" s="98"/>
      <c r="BA10" s="17"/>
      <c r="BB10" s="17"/>
      <c r="BC10" s="17"/>
      <c r="BD10" s="17" t="str">
        <f t="shared" si="8"/>
        <v/>
      </c>
      <c r="BE10" s="17" t="str">
        <f t="shared" si="9"/>
        <v>Crítico</v>
      </c>
      <c r="BF10" s="17"/>
      <c r="BG10" s="17"/>
      <c r="BH10" s="17"/>
      <c r="BI10" s="17"/>
      <c r="BJ10" s="17"/>
      <c r="BK10" s="78">
        <v>0.7</v>
      </c>
      <c r="BL10" s="111">
        <f>BM10/BN10</f>
        <v>0.66390641430073605</v>
      </c>
      <c r="BM10" s="223">
        <f>5497-446</f>
        <v>5051</v>
      </c>
      <c r="BN10" s="111">
        <f>8335-727</f>
        <v>7608</v>
      </c>
      <c r="BO10" s="17">
        <f t="shared" si="12"/>
        <v>-5.1562265284662772</v>
      </c>
      <c r="BP10" s="17" t="str">
        <f t="shared" si="11"/>
        <v>Aceptable</v>
      </c>
      <c r="BQ10" s="112" t="s">
        <v>319</v>
      </c>
      <c r="BR10" s="113" t="s">
        <v>320</v>
      </c>
      <c r="BS10" s="113" t="s">
        <v>321</v>
      </c>
      <c r="BT10" s="16"/>
      <c r="BU10" s="19"/>
      <c r="BV10" s="196" t="s">
        <v>150</v>
      </c>
      <c r="BW10" s="197"/>
      <c r="BX10" s="198"/>
      <c r="BY10" s="107">
        <v>0</v>
      </c>
      <c r="BZ10" s="194"/>
      <c r="CA10" s="104"/>
      <c r="CB10" s="18"/>
      <c r="CC10" s="18"/>
      <c r="CD10" s="18"/>
      <c r="CE10" s="66"/>
      <c r="CF10" s="66"/>
      <c r="CG10" s="66"/>
      <c r="CH10" s="66"/>
      <c r="CI10" s="66"/>
      <c r="CJ10" s="66"/>
      <c r="CK10" s="66"/>
      <c r="CL10" s="66"/>
      <c r="CM10" s="66"/>
      <c r="CN10" s="25"/>
      <c r="CO10" s="16"/>
      <c r="CP10" s="18"/>
      <c r="CQ10" s="17"/>
      <c r="CR10" s="17"/>
      <c r="CS10" s="17"/>
      <c r="CT10" s="21"/>
    </row>
    <row r="11" spans="1:98" ht="109.5" customHeight="1">
      <c r="A11" s="142"/>
      <c r="B11" s="65" t="s">
        <v>256</v>
      </c>
      <c r="C11" s="79" t="s">
        <v>172</v>
      </c>
      <c r="D11" s="75" t="s">
        <v>173</v>
      </c>
      <c r="E11" s="76" t="s">
        <v>174</v>
      </c>
      <c r="F11" s="75" t="s">
        <v>175</v>
      </c>
      <c r="G11" s="75" t="s">
        <v>141</v>
      </c>
      <c r="H11" s="75" t="s">
        <v>121</v>
      </c>
      <c r="I11" s="75" t="s">
        <v>122</v>
      </c>
      <c r="J11" s="75" t="s">
        <v>164</v>
      </c>
      <c r="K11" s="76" t="s">
        <v>176</v>
      </c>
      <c r="L11" s="76" t="s">
        <v>177</v>
      </c>
      <c r="M11" s="77" t="s">
        <v>126</v>
      </c>
      <c r="N11" s="98">
        <v>100</v>
      </c>
      <c r="O11" s="17"/>
      <c r="P11" s="17">
        <f t="shared" si="14"/>
        <v>-100</v>
      </c>
      <c r="Q11" s="17" t="str">
        <f t="shared" si="1"/>
        <v>Crítico</v>
      </c>
      <c r="R11" s="17"/>
      <c r="S11" s="98"/>
      <c r="T11" s="17"/>
      <c r="U11" s="17"/>
      <c r="V11" s="17"/>
      <c r="W11" s="17" t="str">
        <f t="shared" si="2"/>
        <v/>
      </c>
      <c r="X11" s="17" t="str">
        <f t="shared" si="3"/>
        <v>Crítico</v>
      </c>
      <c r="Y11" s="17"/>
      <c r="Z11" s="17"/>
      <c r="AA11" s="17"/>
      <c r="AB11" s="17"/>
      <c r="AC11" s="17"/>
      <c r="AD11" s="98"/>
      <c r="AE11" s="17"/>
      <c r="AF11" s="17"/>
      <c r="AG11" s="17"/>
      <c r="AH11" s="17" t="str">
        <f t="shared" ref="AH11" si="15">IF(ISERROR((-1)*(100-((AE11*100)/AD11))),"",((-1)*(100-((AE11*100)/AD11))))</f>
        <v/>
      </c>
      <c r="AI11" s="17" t="str">
        <f t="shared" ref="AI11" si="16">IF(ISERROR(IF(AC$7="Ascendente",(IF(AND(AH11&gt;=(-5),AH11&lt;=15),"Aceptable",(IF(AND(AH11&gt;=(-10),AH11&lt;(-5)),"Riesgo","Crítico")))),(IF(AND(AH11&gt;=(-15),AH11&lt;=5),"Aceptable",(IF(AND(AH11&gt;5,AH11&lt;=15),"Riesgo","Crítico")))))),"",(IF(AC11="Ascendente",(IF(AND(AH11&gt;=(-5),AH11&lt;=15),"Aceptable",(IF(AND(AH11&gt;=(-10),AH11&lt;(-5)),"Riesgo","Crítico")))),(IF(AND(AH11&gt;=(-15),AH11&lt;=5),"Aceptable",(IF(AND(AH11&gt;5,AH11&lt;=15),"Riesgo","Crítico")))))))</f>
        <v>Crítico</v>
      </c>
      <c r="AJ11" s="16"/>
      <c r="AK11" s="16"/>
      <c r="AL11" s="16"/>
      <c r="AM11" s="16"/>
      <c r="AN11" s="16"/>
      <c r="AO11" s="98">
        <v>50</v>
      </c>
      <c r="AP11" s="17">
        <v>50</v>
      </c>
      <c r="AQ11" s="111">
        <v>3</v>
      </c>
      <c r="AR11" s="111">
        <v>6</v>
      </c>
      <c r="AS11" s="17">
        <f t="shared" si="6"/>
        <v>0</v>
      </c>
      <c r="AT11" s="17" t="str">
        <f>IF(ISERROR(IF(Y$7="Ascendente",(IF(AND(AO11&gt;=(-5),AS10&lt;=15),"Aceptable",(IF(AND(AS10&gt;=(-10),AS10&lt;(-5)),"Riesgo","Crítico")))),(IF(AND(AS10&gt;=(-15),AS10&lt;=5),"Aceptable",(IF(AND(AS10&gt;5,AS10&lt;=15),"Riesgo","Crítico")))))),"",(IF(Y10="Ascendente",(IF(AND(AS10&gt;=(-5),AS10&lt;=15),"Aceptable",(IF(AND(AS10&gt;=(-10),AS10&lt;(-5)),"Riesgo","Crítico")))),(IF(AND(AS10&gt;=(-15),AS10&lt;=5),"Aceptable",(IF(AND(AS10&gt;5,AS10&lt;=15),"Riesgo","Crítico")))))))</f>
        <v>Aceptable</v>
      </c>
      <c r="AU11" s="112" t="s">
        <v>278</v>
      </c>
      <c r="AV11" s="113" t="s">
        <v>279</v>
      </c>
      <c r="AW11" s="113" t="s">
        <v>280</v>
      </c>
      <c r="AX11" s="16"/>
      <c r="AY11" s="16"/>
      <c r="AZ11" s="98"/>
      <c r="BA11" s="17"/>
      <c r="BB11" s="17"/>
      <c r="BC11" s="17"/>
      <c r="BD11" s="17" t="str">
        <f t="shared" si="8"/>
        <v/>
      </c>
      <c r="BE11" s="17" t="str">
        <f t="shared" si="9"/>
        <v>Crítico</v>
      </c>
      <c r="BF11" s="17"/>
      <c r="BG11" s="17"/>
      <c r="BH11" s="17"/>
      <c r="BI11" s="17"/>
      <c r="BJ11" s="17"/>
      <c r="BK11" s="78">
        <v>1</v>
      </c>
      <c r="BL11" s="111">
        <f>BM11/BN11</f>
        <v>1</v>
      </c>
      <c r="BM11" s="111">
        <v>3</v>
      </c>
      <c r="BN11" s="111">
        <v>3</v>
      </c>
      <c r="BO11" s="17">
        <f t="shared" si="12"/>
        <v>0</v>
      </c>
      <c r="BP11" s="17" t="str">
        <f t="shared" si="11"/>
        <v>Aceptable</v>
      </c>
      <c r="BQ11" s="112" t="s">
        <v>322</v>
      </c>
      <c r="BR11" s="113" t="s">
        <v>323</v>
      </c>
      <c r="BS11" s="113" t="s">
        <v>280</v>
      </c>
      <c r="BT11" s="16"/>
      <c r="BU11" s="19"/>
      <c r="BV11" s="105" t="s">
        <v>178</v>
      </c>
      <c r="BW11" s="75">
        <v>33401</v>
      </c>
      <c r="BX11" s="106" t="s">
        <v>179</v>
      </c>
      <c r="BY11" s="103">
        <v>180000</v>
      </c>
      <c r="BZ11" s="194"/>
      <c r="CA11" s="104" t="s">
        <v>180</v>
      </c>
      <c r="CB11" s="18"/>
      <c r="CC11" s="18"/>
      <c r="CD11" s="18"/>
      <c r="CE11" s="66"/>
      <c r="CF11" s="66"/>
      <c r="CG11" s="66"/>
      <c r="CH11" s="66">
        <v>180000</v>
      </c>
      <c r="CI11" s="66"/>
      <c r="CJ11" s="66"/>
      <c r="CK11" s="66"/>
      <c r="CL11" s="66"/>
      <c r="CM11" s="66"/>
      <c r="CN11" s="25"/>
      <c r="CO11" s="16"/>
      <c r="CP11" s="18"/>
      <c r="CQ11" s="17"/>
      <c r="CR11" s="17"/>
      <c r="CS11" s="17"/>
      <c r="CT11" s="18" t="s">
        <v>232</v>
      </c>
    </row>
    <row r="12" spans="1:98" ht="183" customHeight="1">
      <c r="A12" s="142"/>
      <c r="B12" s="151" t="s">
        <v>256</v>
      </c>
      <c r="C12" s="146" t="s">
        <v>181</v>
      </c>
      <c r="D12" s="133" t="s">
        <v>182</v>
      </c>
      <c r="E12" s="130" t="s">
        <v>240</v>
      </c>
      <c r="F12" s="134" t="s">
        <v>236</v>
      </c>
      <c r="G12" s="136" t="s">
        <v>183</v>
      </c>
      <c r="H12" s="130" t="s">
        <v>121</v>
      </c>
      <c r="I12" s="130" t="s">
        <v>122</v>
      </c>
      <c r="J12" s="130" t="s">
        <v>164</v>
      </c>
      <c r="K12" s="130" t="s">
        <v>184</v>
      </c>
      <c r="L12" s="130" t="s">
        <v>185</v>
      </c>
      <c r="M12" s="130" t="s">
        <v>126</v>
      </c>
      <c r="N12" s="140">
        <v>14</v>
      </c>
      <c r="O12" s="147"/>
      <c r="P12" s="147">
        <f t="shared" si="14"/>
        <v>-100</v>
      </c>
      <c r="Q12" s="147" t="str">
        <f t="shared" si="1"/>
        <v>Crítico</v>
      </c>
      <c r="R12" s="147"/>
      <c r="S12" s="140">
        <v>14</v>
      </c>
      <c r="T12" s="149">
        <v>36.799999999999997</v>
      </c>
      <c r="U12" s="149">
        <v>220.9</v>
      </c>
      <c r="V12" s="149">
        <v>6</v>
      </c>
      <c r="W12" s="149">
        <f t="shared" si="2"/>
        <v>162.85714285714283</v>
      </c>
      <c r="X12" s="149" t="str">
        <f t="shared" si="3"/>
        <v>Crítico</v>
      </c>
      <c r="Y12" s="138" t="s">
        <v>186</v>
      </c>
      <c r="Z12" s="138" t="s">
        <v>238</v>
      </c>
      <c r="AA12" s="138" t="s">
        <v>239</v>
      </c>
      <c r="AB12" s="181"/>
      <c r="AC12" s="181"/>
      <c r="AD12" s="140">
        <v>14</v>
      </c>
      <c r="AE12" s="147"/>
      <c r="AF12" s="147"/>
      <c r="AG12" s="147"/>
      <c r="AH12" s="147">
        <f t="shared" si="4"/>
        <v>-100</v>
      </c>
      <c r="AI12" s="147" t="str">
        <f t="shared" si="5"/>
        <v>Crítico</v>
      </c>
      <c r="AJ12" s="181"/>
      <c r="AK12" s="181"/>
      <c r="AL12" s="181"/>
      <c r="AM12" s="181"/>
      <c r="AN12" s="181"/>
      <c r="AO12" s="140">
        <v>14</v>
      </c>
      <c r="AP12" s="147">
        <v>15</v>
      </c>
      <c r="AQ12" s="191">
        <f>0.07+0.06+0.09+0.55+0.59+0.14</f>
        <v>1.5</v>
      </c>
      <c r="AR12" s="189">
        <v>10</v>
      </c>
      <c r="AS12" s="147">
        <f t="shared" si="6"/>
        <v>7.1428571428571388</v>
      </c>
      <c r="AT12" s="147" t="str">
        <f>IF(ISERROR(IF(Y$7="Ascendente",(IF(AND(AS12&gt;=(-5),AS12&lt;=15),"Aceptable",(IF(AND(AS12&gt;=(-10),AS12&lt;(-5)),"Riesgo","Crítico")))),(IF(AND(AS12&gt;=(-15),AS12&lt;=5),"Aceptable",(IF(AND(AS12&gt;5,AS12&lt;=15),"Riesgo","Crítico")))))),"",(IF(Y12="Ascendente",(IF(AND(AS12&gt;=(-5),AS12&lt;=15),"Aceptable",(IF(AND(AS12&gt;=(-10),AS12&lt;(-5)),"Riesgo","Crítico")))),(IF(AND(AS12&gt;=(-15),AS12&lt;=5),"Aceptable",(IF(AND(AS12&gt;5,AS12&lt;=15),"Riesgo","Crítico")))))))</f>
        <v>Riesgo</v>
      </c>
      <c r="AU12" s="183" t="s">
        <v>283</v>
      </c>
      <c r="AV12" s="185" t="s">
        <v>281</v>
      </c>
      <c r="AW12" s="187" t="s">
        <v>282</v>
      </c>
      <c r="AX12" s="181"/>
      <c r="AY12" s="181"/>
      <c r="AZ12" s="140">
        <v>14</v>
      </c>
      <c r="BA12" s="211">
        <f>BB12/BC12</f>
        <v>9.5000000000000015E-2</v>
      </c>
      <c r="BB12" s="213">
        <f>0.02+0.03+0.08+0.1+0.23+0.11</f>
        <v>0.57000000000000006</v>
      </c>
      <c r="BC12" s="215">
        <v>6</v>
      </c>
      <c r="BD12" s="147">
        <f>IF(ISERROR((-1)*(100-((BA12*100)/AZ12))),"",((-1)*(100-((BA12*100)/AZ12))))</f>
        <v>-99.321428571428569</v>
      </c>
      <c r="BE12" s="147" t="str">
        <f t="shared" si="9"/>
        <v>Crítico</v>
      </c>
      <c r="BF12" s="216" t="s">
        <v>294</v>
      </c>
      <c r="BG12" s="218" t="s">
        <v>295</v>
      </c>
      <c r="BH12" s="219" t="s">
        <v>296</v>
      </c>
      <c r="BI12" s="181"/>
      <c r="BJ12" s="181"/>
      <c r="BK12" s="226">
        <v>0.14000000000000001</v>
      </c>
      <c r="BL12" s="234">
        <f>BM12/BN12</f>
        <v>7.0000000000000007E-2</v>
      </c>
      <c r="BM12" s="232">
        <v>7</v>
      </c>
      <c r="BN12" s="189">
        <v>100</v>
      </c>
      <c r="BO12" s="147">
        <f t="shared" si="12"/>
        <v>-50</v>
      </c>
      <c r="BP12" s="147" t="str">
        <f t="shared" si="11"/>
        <v>Crítico</v>
      </c>
      <c r="BQ12" s="183" t="s">
        <v>324</v>
      </c>
      <c r="BR12" s="217" t="s">
        <v>325</v>
      </c>
      <c r="BS12" s="217" t="s">
        <v>326</v>
      </c>
      <c r="BT12" s="181"/>
      <c r="BU12" s="181"/>
      <c r="BV12" s="105" t="s">
        <v>187</v>
      </c>
      <c r="BW12" s="75">
        <v>32701</v>
      </c>
      <c r="BX12" s="106" t="s">
        <v>188</v>
      </c>
      <c r="BY12" s="103">
        <v>61700</v>
      </c>
      <c r="BZ12" s="194"/>
      <c r="CA12" s="104" t="s">
        <v>189</v>
      </c>
      <c r="CB12" s="18"/>
      <c r="CC12" s="18"/>
      <c r="CD12" s="18"/>
      <c r="CE12" s="66"/>
      <c r="CF12" s="66"/>
      <c r="CG12" s="66">
        <v>61700</v>
      </c>
      <c r="CH12" s="66"/>
      <c r="CI12" s="66"/>
      <c r="CJ12" s="66"/>
      <c r="CK12" s="66"/>
      <c r="CL12" s="66"/>
      <c r="CM12" s="66"/>
      <c r="CN12" s="42"/>
      <c r="CO12" s="16"/>
      <c r="CP12" s="17"/>
      <c r="CQ12" s="17"/>
      <c r="CR12" s="17"/>
      <c r="CS12" s="17"/>
      <c r="CT12" s="18" t="s">
        <v>233</v>
      </c>
    </row>
    <row r="13" spans="1:98" ht="98.25" customHeight="1">
      <c r="A13" s="142"/>
      <c r="B13" s="152"/>
      <c r="C13" s="146"/>
      <c r="D13" s="133"/>
      <c r="E13" s="131"/>
      <c r="F13" s="135"/>
      <c r="G13" s="137"/>
      <c r="H13" s="131"/>
      <c r="I13" s="131"/>
      <c r="J13" s="131"/>
      <c r="K13" s="131"/>
      <c r="L13" s="131"/>
      <c r="M13" s="131"/>
      <c r="N13" s="141"/>
      <c r="O13" s="148"/>
      <c r="P13" s="148"/>
      <c r="Q13" s="148"/>
      <c r="R13" s="148"/>
      <c r="S13" s="141"/>
      <c r="T13" s="150"/>
      <c r="U13" s="150"/>
      <c r="V13" s="150"/>
      <c r="W13" s="150"/>
      <c r="X13" s="150"/>
      <c r="Y13" s="139"/>
      <c r="Z13" s="139"/>
      <c r="AA13" s="139"/>
      <c r="AB13" s="182"/>
      <c r="AC13" s="182"/>
      <c r="AD13" s="141"/>
      <c r="AE13" s="148"/>
      <c r="AF13" s="148"/>
      <c r="AG13" s="148"/>
      <c r="AH13" s="148"/>
      <c r="AI13" s="148"/>
      <c r="AJ13" s="182"/>
      <c r="AK13" s="182"/>
      <c r="AL13" s="182"/>
      <c r="AM13" s="182"/>
      <c r="AN13" s="182"/>
      <c r="AO13" s="141"/>
      <c r="AP13" s="148"/>
      <c r="AQ13" s="192"/>
      <c r="AR13" s="190"/>
      <c r="AS13" s="148"/>
      <c r="AT13" s="148"/>
      <c r="AU13" s="184"/>
      <c r="AV13" s="186"/>
      <c r="AW13" s="188"/>
      <c r="AX13" s="182"/>
      <c r="AY13" s="182"/>
      <c r="AZ13" s="141"/>
      <c r="BA13" s="212"/>
      <c r="BB13" s="214"/>
      <c r="BC13" s="190"/>
      <c r="BD13" s="148"/>
      <c r="BE13" s="148"/>
      <c r="BF13" s="184"/>
      <c r="BG13" s="186"/>
      <c r="BH13" s="188"/>
      <c r="BI13" s="182"/>
      <c r="BJ13" s="182"/>
      <c r="BK13" s="141"/>
      <c r="BL13" s="235"/>
      <c r="BM13" s="233"/>
      <c r="BN13" s="231"/>
      <c r="BO13" s="148"/>
      <c r="BP13" s="148"/>
      <c r="BQ13" s="230"/>
      <c r="BR13" s="217"/>
      <c r="BS13" s="217"/>
      <c r="BT13" s="182"/>
      <c r="BU13" s="182"/>
      <c r="BV13" s="105" t="s">
        <v>190</v>
      </c>
      <c r="BW13" s="75">
        <v>33401</v>
      </c>
      <c r="BX13" s="106" t="s">
        <v>179</v>
      </c>
      <c r="BY13" s="103">
        <v>30000</v>
      </c>
      <c r="BZ13" s="194"/>
      <c r="CA13" s="104" t="s">
        <v>180</v>
      </c>
      <c r="CB13" s="18"/>
      <c r="CC13" s="18"/>
      <c r="CD13" s="18"/>
      <c r="CE13" s="66"/>
      <c r="CF13" s="66"/>
      <c r="CG13" s="66"/>
      <c r="CH13" s="66">
        <v>30000</v>
      </c>
      <c r="CI13" s="66"/>
      <c r="CJ13" s="66"/>
      <c r="CK13" s="66"/>
      <c r="CL13" s="66"/>
      <c r="CM13" s="66"/>
      <c r="CN13" s="42"/>
      <c r="CO13" s="16"/>
      <c r="CP13" s="17"/>
      <c r="CQ13" s="17"/>
      <c r="CR13" s="17"/>
      <c r="CS13" s="17"/>
      <c r="CT13" s="18" t="s">
        <v>234</v>
      </c>
    </row>
    <row r="14" spans="1:98" ht="126.75" customHeight="1">
      <c r="A14" s="142"/>
      <c r="B14" s="65" t="s">
        <v>256</v>
      </c>
      <c r="C14" s="79" t="s">
        <v>191</v>
      </c>
      <c r="D14" s="75" t="s">
        <v>192</v>
      </c>
      <c r="E14" s="76" t="s">
        <v>243</v>
      </c>
      <c r="F14" s="100" t="s">
        <v>242</v>
      </c>
      <c r="G14" s="97" t="s">
        <v>183</v>
      </c>
      <c r="H14" s="75" t="s">
        <v>121</v>
      </c>
      <c r="I14" s="75" t="s">
        <v>133</v>
      </c>
      <c r="J14" s="75" t="s">
        <v>193</v>
      </c>
      <c r="K14" s="76" t="s">
        <v>194</v>
      </c>
      <c r="L14" s="76" t="s">
        <v>195</v>
      </c>
      <c r="M14" s="77" t="s">
        <v>126</v>
      </c>
      <c r="N14" s="101">
        <v>90</v>
      </c>
      <c r="O14" s="17"/>
      <c r="P14" s="17">
        <f t="shared" si="14"/>
        <v>-100</v>
      </c>
      <c r="Q14" s="17" t="str">
        <f t="shared" si="1"/>
        <v>Crítico</v>
      </c>
      <c r="R14" s="17"/>
      <c r="S14" s="98">
        <v>90</v>
      </c>
      <c r="T14" s="68">
        <v>87.5</v>
      </c>
      <c r="U14" s="68">
        <v>14</v>
      </c>
      <c r="V14" s="68">
        <v>16</v>
      </c>
      <c r="W14" s="68">
        <f t="shared" ref="W14" si="17">IF(ISERROR((-1)*(100-((T14*100)/S14))),"",((-1)*(100-((T14*100)/S14))))</f>
        <v>-2.7777777777777715</v>
      </c>
      <c r="X14" s="68" t="str">
        <f t="shared" si="3"/>
        <v>Aceptable</v>
      </c>
      <c r="Y14" s="69" t="s">
        <v>241</v>
      </c>
      <c r="Z14" s="70" t="s">
        <v>245</v>
      </c>
      <c r="AA14" s="70" t="s">
        <v>244</v>
      </c>
      <c r="AB14" s="17"/>
      <c r="AC14" s="17"/>
      <c r="AD14" s="98"/>
      <c r="AE14" s="17"/>
      <c r="AF14" s="17"/>
      <c r="AG14" s="17"/>
      <c r="AH14" s="17" t="str">
        <f t="shared" si="4"/>
        <v/>
      </c>
      <c r="AI14" s="17" t="str">
        <f t="shared" si="5"/>
        <v>Crítico</v>
      </c>
      <c r="AJ14" s="16"/>
      <c r="AK14" s="16"/>
      <c r="AL14" s="16"/>
      <c r="AM14" s="16"/>
      <c r="AN14" s="16"/>
      <c r="AO14" s="98">
        <v>90</v>
      </c>
      <c r="AP14" s="17">
        <v>93</v>
      </c>
      <c r="AQ14" s="111">
        <v>15</v>
      </c>
      <c r="AR14" s="111">
        <v>16</v>
      </c>
      <c r="AS14" s="17">
        <f t="shared" si="6"/>
        <v>3.3333333333333286</v>
      </c>
      <c r="AT14" s="17" t="str">
        <f>IF(ISERROR(IF(Y$7="Ascendente",(IF(AND(AS14&gt;=(-5),AS14&lt;=15),"Aceptable",(IF(AND(AS14&gt;=(-10),AS14&lt;(-5)),"Riesgo","Crítico")))),(IF(AND(AS14&gt;=(-15),AS14&lt;=5),"Aceptable",(IF(AND(AS14&gt;5,AS14&lt;=15),"Riesgo","Crítico")))))),"",(IF(Y14="Ascendente",(IF(AND(AS14&gt;=(-5),AS14&lt;=15),"Aceptable",(IF(AND(AS14&gt;=(-10),AS14&lt;(-5)),"Riesgo","Crítico")))),(IF(AND(AS14&gt;=(-15),AS14&lt;=5),"Aceptable",(IF(AND(AS14&gt;5,AS14&lt;=15),"Riesgo","Crítico")))))))</f>
        <v>Aceptable</v>
      </c>
      <c r="AU14" s="112" t="s">
        <v>284</v>
      </c>
      <c r="AV14" s="113" t="s">
        <v>285</v>
      </c>
      <c r="AW14" s="113" t="s">
        <v>286</v>
      </c>
      <c r="AX14" s="16"/>
      <c r="AY14" s="16"/>
      <c r="AZ14" s="78">
        <v>0.9</v>
      </c>
      <c r="BA14" s="111">
        <f>BB14/BC14</f>
        <v>0.85185185185185186</v>
      </c>
      <c r="BB14" s="111">
        <v>23</v>
      </c>
      <c r="BC14" s="111">
        <v>27</v>
      </c>
      <c r="BD14" s="17">
        <f t="shared" si="8"/>
        <v>-5.349794238683117</v>
      </c>
      <c r="BE14" s="17" t="str">
        <f t="shared" si="9"/>
        <v>Aceptable</v>
      </c>
      <c r="BF14" s="112" t="s">
        <v>297</v>
      </c>
      <c r="BG14" s="113" t="s">
        <v>298</v>
      </c>
      <c r="BH14" s="113" t="s">
        <v>286</v>
      </c>
      <c r="BI14" s="17"/>
      <c r="BJ14" s="17"/>
      <c r="BK14" s="78">
        <v>0.9</v>
      </c>
      <c r="BL14" s="224">
        <f>BM14/BN14</f>
        <v>0.8571428571428571</v>
      </c>
      <c r="BM14" s="111">
        <v>6</v>
      </c>
      <c r="BN14" s="111">
        <v>7</v>
      </c>
      <c r="BO14" s="17">
        <f t="shared" si="12"/>
        <v>-4.7619047619047734</v>
      </c>
      <c r="BP14" s="17" t="str">
        <f t="shared" si="11"/>
        <v>Aceptable</v>
      </c>
      <c r="BQ14" s="112" t="s">
        <v>327</v>
      </c>
      <c r="BR14" s="113" t="s">
        <v>328</v>
      </c>
      <c r="BS14" s="113" t="s">
        <v>286</v>
      </c>
      <c r="BT14" s="18"/>
      <c r="BU14" s="19"/>
      <c r="BV14" s="196" t="s">
        <v>150</v>
      </c>
      <c r="BW14" s="197"/>
      <c r="BX14" s="198"/>
      <c r="BY14" s="107">
        <v>0</v>
      </c>
      <c r="BZ14" s="194"/>
      <c r="CA14" s="104"/>
      <c r="CB14" s="18"/>
      <c r="CC14" s="18"/>
      <c r="CD14" s="18"/>
      <c r="CE14" s="66"/>
      <c r="CF14" s="66"/>
      <c r="CG14" s="66"/>
      <c r="CH14" s="66"/>
      <c r="CI14" s="66"/>
      <c r="CJ14" s="66"/>
      <c r="CK14" s="66"/>
      <c r="CL14" s="66"/>
      <c r="CM14" s="66"/>
      <c r="CN14" s="25"/>
      <c r="CO14" s="18"/>
      <c r="CP14" s="18"/>
      <c r="CQ14" s="18"/>
      <c r="CR14" s="17"/>
      <c r="CS14" s="17"/>
      <c r="CT14" s="18"/>
    </row>
    <row r="15" spans="1:98" ht="130.5" customHeight="1">
      <c r="A15" s="142"/>
      <c r="B15" s="65" t="s">
        <v>256</v>
      </c>
      <c r="C15" s="79" t="s">
        <v>196</v>
      </c>
      <c r="D15" s="75" t="s">
        <v>197</v>
      </c>
      <c r="E15" s="81" t="s">
        <v>198</v>
      </c>
      <c r="F15" s="75" t="s">
        <v>199</v>
      </c>
      <c r="G15" s="97" t="s">
        <v>141</v>
      </c>
      <c r="H15" s="75" t="s">
        <v>121</v>
      </c>
      <c r="I15" s="75" t="s">
        <v>122</v>
      </c>
      <c r="J15" s="75" t="s">
        <v>193</v>
      </c>
      <c r="K15" s="76" t="s">
        <v>194</v>
      </c>
      <c r="L15" s="76" t="s">
        <v>200</v>
      </c>
      <c r="M15" s="77" t="s">
        <v>126</v>
      </c>
      <c r="N15" s="98">
        <v>90</v>
      </c>
      <c r="O15" s="17"/>
      <c r="P15" s="17">
        <f t="shared" ref="P15" si="18">IF(ISERROR((-1)*(100-((O15*100)/N15))),"",((-1)*(100-((O15*100)/N15))))</f>
        <v>-100</v>
      </c>
      <c r="Q15" s="17" t="str">
        <f t="shared" si="1"/>
        <v>Crítico</v>
      </c>
      <c r="R15" s="17"/>
      <c r="S15" s="98"/>
      <c r="T15" s="68"/>
      <c r="U15" s="68"/>
      <c r="V15" s="68"/>
      <c r="W15" s="68" t="str">
        <f t="shared" ref="W15" si="19">IF(ISERROR((-1)*(100-((T15*100)/S15))),"",((-1)*(100-((T15*100)/S15))))</f>
        <v/>
      </c>
      <c r="X15" s="68" t="str">
        <f t="shared" si="3"/>
        <v>Crítico</v>
      </c>
      <c r="Y15" s="68"/>
      <c r="Z15" s="70"/>
      <c r="AA15" s="70"/>
      <c r="AB15" s="17"/>
      <c r="AC15" s="17"/>
      <c r="AD15" s="98"/>
      <c r="AE15" s="17"/>
      <c r="AF15" s="17"/>
      <c r="AG15" s="17"/>
      <c r="AH15" s="17" t="str">
        <f t="shared" ref="AH15" si="20">IF(ISERROR((-1)*(100-((AE15*100)/AD15))),"",((-1)*(100-((AE15*100)/AD15))))</f>
        <v/>
      </c>
      <c r="AI15" s="17" t="str">
        <f t="shared" si="5"/>
        <v>Crítico</v>
      </c>
      <c r="AJ15" s="16"/>
      <c r="AK15" s="16"/>
      <c r="AL15" s="16"/>
      <c r="AM15" s="16"/>
      <c r="AN15" s="16"/>
      <c r="AO15" s="98">
        <v>20</v>
      </c>
      <c r="AP15" s="17">
        <v>20</v>
      </c>
      <c r="AQ15" s="111">
        <v>20</v>
      </c>
      <c r="AR15" s="111">
        <v>100</v>
      </c>
      <c r="AS15" s="17">
        <f t="shared" ref="AS15" si="21">IF(ISERROR((-1)*(100-((AP15*100)/AO15))),"",((-1)*(100-((AP15*100)/AO15))))</f>
        <v>0</v>
      </c>
      <c r="AT15" s="17" t="str">
        <f>IF(ISERROR(IF(Y$7="Ascendente",(IF(AND(AS15&gt;=(-5),AS15&lt;=15),"Aceptable",(IF(AND(AS15&gt;=(-10),AS15&lt;(-5)),"Riesgo","Crítico")))),(IF(AND(AS15&gt;=(-15),AS15&lt;=5),"Aceptable",(IF(AND(AS15&gt;5,AS15&lt;=15),"Riesgo","Crítico")))))),"",(IF(Y15="Ascendente",(IF(AND(AS15&gt;=(-5),AS15&lt;=15),"Aceptable",(IF(AND(AS15&gt;=(-10),AS15&lt;(-5)),"Riesgo","Crítico")))),(IF(AND(AS15&gt;=(-15),AS15&lt;=5),"Aceptable",(IF(AND(AS15&gt;5,AS15&lt;=15),"Riesgo","Crítico")))))))</f>
        <v>Aceptable</v>
      </c>
      <c r="AU15" s="112" t="s">
        <v>287</v>
      </c>
      <c r="AV15" s="113" t="s">
        <v>288</v>
      </c>
      <c r="AW15" s="113" t="s">
        <v>289</v>
      </c>
      <c r="AX15" s="16"/>
      <c r="AY15" s="16"/>
      <c r="AZ15" s="98"/>
      <c r="BA15" s="111"/>
      <c r="BB15" s="111">
        <v>0</v>
      </c>
      <c r="BC15" s="111">
        <v>0</v>
      </c>
      <c r="BD15" s="17" t="str">
        <f t="shared" ref="BD15" si="22">IF(ISERROR((-1)*(100-((BA15*100)/AZ15))),"",((-1)*(100-((BA15*100)/AZ15))))</f>
        <v/>
      </c>
      <c r="BE15" s="17" t="str">
        <f t="shared" si="9"/>
        <v>Crítico</v>
      </c>
      <c r="BF15" s="111"/>
      <c r="BG15" s="220"/>
      <c r="BH15" s="220"/>
      <c r="BI15" s="17"/>
      <c r="BJ15" s="17"/>
      <c r="BK15" s="78">
        <v>0.9</v>
      </c>
      <c r="BL15" s="111">
        <f>BM15/BN15</f>
        <v>0.2</v>
      </c>
      <c r="BM15" s="111">
        <v>2</v>
      </c>
      <c r="BN15" s="111">
        <v>10</v>
      </c>
      <c r="BO15" s="17">
        <f t="shared" ref="BO15" si="23">IF(ISERROR((-1)*(100-((BL15*100)/BK15))),"",((-1)*(100-((BL15*100)/BK15))))</f>
        <v>-77.777777777777771</v>
      </c>
      <c r="BP15" s="17" t="str">
        <f t="shared" si="11"/>
        <v>Crítico</v>
      </c>
      <c r="BQ15" s="112" t="s">
        <v>329</v>
      </c>
      <c r="BR15" s="113" t="s">
        <v>330</v>
      </c>
      <c r="BS15" s="113" t="s">
        <v>331</v>
      </c>
      <c r="BT15" s="18"/>
      <c r="BU15" s="19"/>
      <c r="BV15" s="105" t="s">
        <v>201</v>
      </c>
      <c r="BW15" s="75">
        <v>33301</v>
      </c>
      <c r="BX15" s="106" t="s">
        <v>202</v>
      </c>
      <c r="BY15" s="103">
        <v>330000</v>
      </c>
      <c r="BZ15" s="194"/>
      <c r="CA15" s="104" t="s">
        <v>189</v>
      </c>
      <c r="CB15" s="18"/>
      <c r="CC15" s="18"/>
      <c r="CD15" s="18"/>
      <c r="CE15" s="66"/>
      <c r="CF15" s="66"/>
      <c r="CG15" s="66"/>
      <c r="CH15" s="66"/>
      <c r="CI15" s="66"/>
      <c r="CJ15" s="66"/>
      <c r="CK15" s="66"/>
      <c r="CL15" s="66">
        <v>330000</v>
      </c>
      <c r="CM15" s="66"/>
      <c r="CN15" s="25"/>
      <c r="CO15" s="18"/>
      <c r="CP15" s="18"/>
      <c r="CQ15" s="18"/>
      <c r="CR15" s="17"/>
      <c r="CS15" s="17"/>
      <c r="CT15" s="18" t="s">
        <v>235</v>
      </c>
    </row>
    <row r="16" spans="1:98" ht="185.25" customHeight="1" thickBot="1">
      <c r="A16" s="142"/>
      <c r="B16" s="65" t="s">
        <v>256</v>
      </c>
      <c r="C16" s="79" t="s">
        <v>203</v>
      </c>
      <c r="D16" s="75" t="s">
        <v>204</v>
      </c>
      <c r="E16" s="96" t="s">
        <v>251</v>
      </c>
      <c r="F16" s="75" t="s">
        <v>250</v>
      </c>
      <c r="G16" s="75" t="s">
        <v>183</v>
      </c>
      <c r="H16" s="75" t="s">
        <v>121</v>
      </c>
      <c r="I16" s="75" t="s">
        <v>122</v>
      </c>
      <c r="J16" s="75" t="s">
        <v>193</v>
      </c>
      <c r="K16" s="76" t="s">
        <v>205</v>
      </c>
      <c r="L16" s="76" t="s">
        <v>206</v>
      </c>
      <c r="M16" s="77" t="s">
        <v>126</v>
      </c>
      <c r="N16" s="98">
        <v>100</v>
      </c>
      <c r="O16" s="17"/>
      <c r="P16" s="17">
        <f t="shared" ref="P16" si="24">IF(ISERROR((-1)*(100-((O16*100)/N16))),"",((-1)*(100-((O16*100)/N16))))</f>
        <v>-100</v>
      </c>
      <c r="Q16" s="17" t="str">
        <f t="shared" si="1"/>
        <v>Crítico</v>
      </c>
      <c r="R16" s="17"/>
      <c r="S16" s="98">
        <v>25</v>
      </c>
      <c r="T16" s="68">
        <f>U16/V16*100</f>
        <v>25</v>
      </c>
      <c r="U16" s="68">
        <v>1</v>
      </c>
      <c r="V16" s="68">
        <v>4</v>
      </c>
      <c r="W16" s="68">
        <f t="shared" ref="W16" si="25">IF(ISERROR((-1)*(100-((T16*100)/S16))),"",((-1)*(100-((T16*100)/S16))))</f>
        <v>0</v>
      </c>
      <c r="X16" s="68" t="str">
        <f t="shared" si="3"/>
        <v>Aceptable</v>
      </c>
      <c r="Y16" s="69" t="s">
        <v>252</v>
      </c>
      <c r="Z16" s="69" t="s">
        <v>247</v>
      </c>
      <c r="AA16" s="70" t="s">
        <v>246</v>
      </c>
      <c r="AB16" s="17"/>
      <c r="AC16" s="17"/>
      <c r="AD16" s="98"/>
      <c r="AE16" s="17"/>
      <c r="AF16" s="17"/>
      <c r="AG16" s="17"/>
      <c r="AH16" s="17" t="str">
        <f t="shared" ref="AH16" si="26">IF(ISERROR((-1)*(100-((AE16*100)/AD16))),"",((-1)*(100-((AE16*100)/AD16))))</f>
        <v/>
      </c>
      <c r="AI16" s="17" t="str">
        <f t="shared" si="5"/>
        <v>Crítico</v>
      </c>
      <c r="AJ16" s="16"/>
      <c r="AK16" s="16"/>
      <c r="AL16" s="16"/>
      <c r="AM16" s="16"/>
      <c r="AN16" s="16"/>
      <c r="AO16" s="98">
        <v>50</v>
      </c>
      <c r="AP16" s="17">
        <v>50</v>
      </c>
      <c r="AQ16" s="111">
        <v>2</v>
      </c>
      <c r="AR16" s="111">
        <v>4</v>
      </c>
      <c r="AS16" s="17">
        <f t="shared" ref="AS16" si="27">IF(ISERROR((-1)*(100-((AP16*100)/AO16))),"",((-1)*(100-((AP16*100)/AO16))))</f>
        <v>0</v>
      </c>
      <c r="AT16" s="17" t="str">
        <f>IF(ISERROR(IF(Y$7="Ascendente",(IF(AND(AS16&gt;=(-5),AS16&lt;=15),"Aceptable",(IF(AND(AS16&gt;=(-10),AS16&lt;(-5)),"Riesgo","Crítico")))),(IF(AND(AS16&gt;=(-15),AS16&lt;=5),"Aceptable",(IF(AND(AS16&gt;5,AS16&lt;=15),"Riesgo","Crítico")))))),"",(IF(Y16="Ascendente",(IF(AND(AS16&gt;=(-5),AS16&lt;=15),"Aceptable",(IF(AND(AS16&gt;=(-10),AS16&lt;(-5)),"Riesgo","Crítico")))),(IF(AND(AS16&gt;=(-15),AS16&lt;=5),"Aceptable",(IF(AND(AS16&gt;5,AS16&lt;=15),"Riesgo","Crítico")))))))</f>
        <v>Aceptable</v>
      </c>
      <c r="AU16" s="112" t="s">
        <v>290</v>
      </c>
      <c r="AV16" s="113" t="s">
        <v>291</v>
      </c>
      <c r="AW16" s="113" t="s">
        <v>292</v>
      </c>
      <c r="AX16" s="16"/>
      <c r="AY16" s="16"/>
      <c r="AZ16" s="78">
        <v>0.75</v>
      </c>
      <c r="BA16" s="111">
        <f>BB16/BC16</f>
        <v>0.75</v>
      </c>
      <c r="BB16" s="111">
        <v>3</v>
      </c>
      <c r="BC16" s="111">
        <v>4</v>
      </c>
      <c r="BD16" s="17">
        <f t="shared" ref="BD16" si="28">IF(ISERROR((-1)*(100-((BA16*100)/AZ16))),"",((-1)*(100-((BA16*100)/AZ16))))</f>
        <v>0</v>
      </c>
      <c r="BE16" s="17" t="str">
        <f t="shared" si="9"/>
        <v>Aceptable</v>
      </c>
      <c r="BF16" s="112" t="s">
        <v>299</v>
      </c>
      <c r="BG16" s="113" t="s">
        <v>291</v>
      </c>
      <c r="BH16" s="113" t="s">
        <v>300</v>
      </c>
      <c r="BI16" s="17"/>
      <c r="BJ16" s="17"/>
      <c r="BK16" s="78">
        <v>1</v>
      </c>
      <c r="BL16" s="111">
        <f>BM16/BN16</f>
        <v>1</v>
      </c>
      <c r="BM16" s="111">
        <v>4</v>
      </c>
      <c r="BN16" s="111">
        <v>4</v>
      </c>
      <c r="BO16" s="17">
        <f t="shared" ref="BO16" si="29">IF(ISERROR((-1)*(100-((BL16*100)/BK16))),"",((-1)*(100-((BL16*100)/BK16))))</f>
        <v>0</v>
      </c>
      <c r="BP16" s="17" t="str">
        <f t="shared" si="11"/>
        <v>Aceptable</v>
      </c>
      <c r="BQ16" s="112" t="s">
        <v>332</v>
      </c>
      <c r="BR16" s="113" t="s">
        <v>291</v>
      </c>
      <c r="BS16" s="113" t="s">
        <v>333</v>
      </c>
      <c r="BT16" s="18"/>
      <c r="BU16" s="19"/>
      <c r="BV16" s="196" t="s">
        <v>150</v>
      </c>
      <c r="BW16" s="197"/>
      <c r="BX16" s="198"/>
      <c r="BY16" s="107">
        <v>0</v>
      </c>
      <c r="BZ16" s="195"/>
      <c r="CA16" s="110"/>
      <c r="CB16" s="18"/>
      <c r="CC16" s="18"/>
      <c r="CD16" s="18"/>
      <c r="CE16" s="66"/>
      <c r="CF16" s="66"/>
      <c r="CG16" s="66"/>
      <c r="CH16" s="66"/>
      <c r="CI16" s="66"/>
      <c r="CJ16" s="66"/>
      <c r="CK16" s="66"/>
      <c r="CL16" s="66"/>
      <c r="CM16" s="66"/>
      <c r="CN16" s="25"/>
      <c r="CO16" s="18"/>
      <c r="CP16" s="18"/>
      <c r="CQ16" s="18"/>
      <c r="CR16" s="17"/>
      <c r="CS16" s="17"/>
      <c r="CT16" s="18"/>
    </row>
    <row r="17" spans="1:78" ht="15.75" customHeight="1">
      <c r="A17" s="43"/>
      <c r="B17" s="43"/>
      <c r="C17" s="43"/>
      <c r="E17" s="129"/>
      <c r="F17" s="129"/>
      <c r="G17" s="129"/>
      <c r="H17" s="129"/>
      <c r="BY17" s="47">
        <f>SUM(BY6:BY16)</f>
        <v>751700</v>
      </c>
      <c r="BZ17" s="47"/>
    </row>
    <row r="18" spans="1:78" ht="15.75" customHeight="1">
      <c r="A18" s="43"/>
      <c r="B18" s="43"/>
      <c r="C18" s="43"/>
      <c r="D18" s="43"/>
      <c r="E18" s="129"/>
      <c r="F18" s="129"/>
      <c r="G18" s="129"/>
      <c r="H18" s="129"/>
    </row>
    <row r="19" spans="1:78" ht="15.75" customHeight="1">
      <c r="D19" s="132"/>
      <c r="E19" s="129"/>
      <c r="F19" s="129"/>
      <c r="G19" s="129"/>
      <c r="H19" s="129"/>
      <c r="I19" s="129"/>
    </row>
    <row r="20" spans="1:78">
      <c r="D20" s="132"/>
    </row>
  </sheetData>
  <mergeCells count="113">
    <mergeCell ref="BZ9:BZ16"/>
    <mergeCell ref="BV9:BX9"/>
    <mergeCell ref="BV10:BX10"/>
    <mergeCell ref="BV14:BX14"/>
    <mergeCell ref="BV16:BX16"/>
    <mergeCell ref="CB4:CM4"/>
    <mergeCell ref="CB5:CM5"/>
    <mergeCell ref="BV7:BX7"/>
    <mergeCell ref="BV8:BX8"/>
    <mergeCell ref="BZ6:BZ8"/>
    <mergeCell ref="BV4:CA4"/>
    <mergeCell ref="BV5:CA5"/>
    <mergeCell ref="BR12:BR13"/>
    <mergeCell ref="BS12:BS13"/>
    <mergeCell ref="BT12:BT13"/>
    <mergeCell ref="BU12:BU13"/>
    <mergeCell ref="BK12:BK13"/>
    <mergeCell ref="BL12:BL13"/>
    <mergeCell ref="BO12:BO13"/>
    <mergeCell ref="BP12:BP13"/>
    <mergeCell ref="BQ12:BQ13"/>
    <mergeCell ref="BN12:BN13"/>
    <mergeCell ref="BM12:BM13"/>
    <mergeCell ref="BF12:BF13"/>
    <mergeCell ref="BG12:BG13"/>
    <mergeCell ref="BH12:BH13"/>
    <mergeCell ref="BI12:BI13"/>
    <mergeCell ref="BJ12:BJ13"/>
    <mergeCell ref="AY12:AY13"/>
    <mergeCell ref="AZ12:AZ13"/>
    <mergeCell ref="BA12:BA13"/>
    <mergeCell ref="BD12:BD13"/>
    <mergeCell ref="BE12:BE13"/>
    <mergeCell ref="BC12:BC13"/>
    <mergeCell ref="BB12:BB13"/>
    <mergeCell ref="AT12:AT13"/>
    <mergeCell ref="AU12:AU13"/>
    <mergeCell ref="AV12:AV13"/>
    <mergeCell ref="AW12:AW13"/>
    <mergeCell ref="AX12:AX13"/>
    <mergeCell ref="AM12:AM13"/>
    <mergeCell ref="AN12:AN13"/>
    <mergeCell ref="AO12:AO13"/>
    <mergeCell ref="AP12:AP13"/>
    <mergeCell ref="AS12:AS13"/>
    <mergeCell ref="AR12:AR13"/>
    <mergeCell ref="AQ12:AQ13"/>
    <mergeCell ref="AH12:AH13"/>
    <mergeCell ref="AI12:AI13"/>
    <mergeCell ref="AJ12:AJ13"/>
    <mergeCell ref="AK12:AK13"/>
    <mergeCell ref="AL12:AL13"/>
    <mergeCell ref="AA12:AA13"/>
    <mergeCell ref="AB12:AB13"/>
    <mergeCell ref="AC12:AC13"/>
    <mergeCell ref="AD12:AD13"/>
    <mergeCell ref="AE12:AE13"/>
    <mergeCell ref="AG12:AG13"/>
    <mergeCell ref="AF12:AF13"/>
    <mergeCell ref="C1:C3"/>
    <mergeCell ref="A1:A3"/>
    <mergeCell ref="N2:R2"/>
    <mergeCell ref="AO2:AY2"/>
    <mergeCell ref="M1:BU1"/>
    <mergeCell ref="AZ2:BJ2"/>
    <mergeCell ref="BK2:BU2"/>
    <mergeCell ref="D1:J2"/>
    <mergeCell ref="S2:AC2"/>
    <mergeCell ref="B1:B3"/>
    <mergeCell ref="CN1:CQ2"/>
    <mergeCell ref="CR2:CS2"/>
    <mergeCell ref="K1:K3"/>
    <mergeCell ref="L1:L3"/>
    <mergeCell ref="AD2:AN2"/>
    <mergeCell ref="BV2:BV3"/>
    <mergeCell ref="BW2:BX2"/>
    <mergeCell ref="M2:M3"/>
    <mergeCell ref="BY2:BY3"/>
    <mergeCell ref="BZ2:BZ3"/>
    <mergeCell ref="CB2:CM2"/>
    <mergeCell ref="BV1:CM1"/>
    <mergeCell ref="CA2:CA3"/>
    <mergeCell ref="Y12:Y13"/>
    <mergeCell ref="I12:I13"/>
    <mergeCell ref="J12:J13"/>
    <mergeCell ref="K12:K13"/>
    <mergeCell ref="L12:L13"/>
    <mergeCell ref="Z12:Z13"/>
    <mergeCell ref="N12:N13"/>
    <mergeCell ref="A9:A16"/>
    <mergeCell ref="A6:A8"/>
    <mergeCell ref="C12:C13"/>
    <mergeCell ref="O12:O13"/>
    <mergeCell ref="P12:P13"/>
    <mergeCell ref="Q12:Q13"/>
    <mergeCell ref="R12:R13"/>
    <mergeCell ref="S12:S13"/>
    <mergeCell ref="T12:T13"/>
    <mergeCell ref="W12:W13"/>
    <mergeCell ref="X12:X13"/>
    <mergeCell ref="V12:V13"/>
    <mergeCell ref="U12:U13"/>
    <mergeCell ref="B12:B13"/>
    <mergeCell ref="E19:I19"/>
    <mergeCell ref="M12:M13"/>
    <mergeCell ref="D19:D20"/>
    <mergeCell ref="E17:H17"/>
    <mergeCell ref="E18:H18"/>
    <mergeCell ref="D12:D13"/>
    <mergeCell ref="E12:E13"/>
    <mergeCell ref="F12:F13"/>
    <mergeCell ref="G12:G13"/>
    <mergeCell ref="H12:H13"/>
  </mergeCells>
  <phoneticPr fontId="16" type="noConversion"/>
  <conditionalFormatting sqref="Q4:Q12 X4:X12 AI4:AI12 AT4:AT12 BE4:BE12 BP5:BP12 Q14:Q16 X14:X16 AI14:AI16 AT14:AT16 BE14:BE16 BP14:BP16">
    <cfRule type="containsText" dxfId="8" priority="184" operator="containsText" text="Aceptable">
      <formula>NOT(ISERROR(SEARCH("Aceptable",Q4)))</formula>
    </cfRule>
    <cfRule type="containsText" dxfId="7" priority="185" operator="containsText" text="Crítico">
      <formula>NOT(ISERROR(SEARCH("Crítico",Q4)))</formula>
    </cfRule>
    <cfRule type="containsText" dxfId="6" priority="186" operator="containsText" text="Riesgo">
      <formula>NOT(ISERROR(SEARCH("Riesgo",Q4)))</formula>
    </cfRule>
  </conditionalFormatting>
  <conditionalFormatting sqref="BP4">
    <cfRule type="containsText" dxfId="5" priority="1" operator="containsText" text="Aceptable">
      <formula>NOT(ISERROR(SEARCH("Aceptable",BP4)))</formula>
    </cfRule>
    <cfRule type="containsText" dxfId="4" priority="2" operator="containsText" text="Crítico">
      <formula>NOT(ISERROR(SEARCH("Crítico",BP4)))</formula>
    </cfRule>
    <cfRule type="containsText" dxfId="3" priority="3" operator="containsText" text="Riesgo">
      <formula>NOT(ISERROR(SEARCH("Riesgo",BP4)))</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E52FC-2779-4927-9948-FE412063A9F8}">
  <dimension ref="A1:E9"/>
  <sheetViews>
    <sheetView showGridLines="0" workbookViewId="0">
      <selection activeCell="C5" sqref="C5"/>
    </sheetView>
  </sheetViews>
  <sheetFormatPr baseColWidth="10" defaultColWidth="11.42578125" defaultRowHeight="15"/>
  <cols>
    <col min="1" max="2" width="35.7109375" customWidth="1"/>
    <col min="3" max="3" width="66.5703125" customWidth="1"/>
    <col min="4" max="5" width="35.7109375" customWidth="1"/>
  </cols>
  <sheetData>
    <row r="1" spans="1:5">
      <c r="A1" s="207" t="s">
        <v>207</v>
      </c>
      <c r="B1" s="209" t="s">
        <v>208</v>
      </c>
      <c r="C1" s="209" t="s">
        <v>209</v>
      </c>
      <c r="D1" s="209" t="s">
        <v>210</v>
      </c>
      <c r="E1" s="207" t="s">
        <v>211</v>
      </c>
    </row>
    <row r="2" spans="1:5" ht="21.75" customHeight="1">
      <c r="A2" s="207"/>
      <c r="B2" s="209"/>
      <c r="C2" s="209"/>
      <c r="D2" s="209"/>
      <c r="E2" s="207"/>
    </row>
    <row r="3" spans="1:5" ht="130.5" customHeight="1">
      <c r="A3" s="208" t="s">
        <v>212</v>
      </c>
      <c r="B3" s="53" t="s">
        <v>213</v>
      </c>
      <c r="C3" s="52" t="s">
        <v>214</v>
      </c>
      <c r="D3" s="54">
        <v>330000</v>
      </c>
      <c r="E3" s="52" t="s">
        <v>215</v>
      </c>
    </row>
    <row r="4" spans="1:5" ht="170.25" customHeight="1">
      <c r="A4" s="208"/>
      <c r="B4" s="55" t="s">
        <v>216</v>
      </c>
      <c r="C4" s="56" t="s">
        <v>217</v>
      </c>
      <c r="D4" s="57" t="s">
        <v>218</v>
      </c>
      <c r="E4" s="52" t="s">
        <v>219</v>
      </c>
    </row>
    <row r="5" spans="1:5" ht="107.25" customHeight="1">
      <c r="A5" s="208"/>
      <c r="B5" s="55" t="s">
        <v>220</v>
      </c>
      <c r="C5" s="56" t="s">
        <v>221</v>
      </c>
      <c r="D5" s="57" t="s">
        <v>218</v>
      </c>
      <c r="E5" s="52" t="s">
        <v>219</v>
      </c>
    </row>
    <row r="6" spans="1:5" ht="170.25" customHeight="1">
      <c r="A6" s="208"/>
      <c r="B6" s="53" t="s">
        <v>222</v>
      </c>
      <c r="C6" s="56" t="s">
        <v>223</v>
      </c>
      <c r="D6" s="58">
        <v>30000</v>
      </c>
      <c r="E6" s="52" t="s">
        <v>224</v>
      </c>
    </row>
    <row r="7" spans="1:5" ht="218.25" customHeight="1">
      <c r="A7" s="208"/>
      <c r="B7" s="53" t="s">
        <v>225</v>
      </c>
      <c r="C7" s="52" t="s">
        <v>226</v>
      </c>
      <c r="D7" s="58">
        <v>330000</v>
      </c>
      <c r="E7" s="52" t="s">
        <v>227</v>
      </c>
    </row>
    <row r="8" spans="1:5" ht="125.25" customHeight="1">
      <c r="A8" s="208"/>
      <c r="B8" s="59" t="s">
        <v>228</v>
      </c>
      <c r="C8" s="60" t="s">
        <v>229</v>
      </c>
      <c r="D8" s="58">
        <v>61700</v>
      </c>
      <c r="E8" s="52" t="s">
        <v>230</v>
      </c>
    </row>
    <row r="9" spans="1:5" ht="21">
      <c r="A9" s="61"/>
      <c r="B9" s="62"/>
      <c r="C9" s="62"/>
      <c r="D9" s="63">
        <f>SUM(D1:D8)</f>
        <v>751700</v>
      </c>
      <c r="E9" s="64"/>
    </row>
  </sheetData>
  <mergeCells count="6">
    <mergeCell ref="E1:E2"/>
    <mergeCell ref="A3:A8"/>
    <mergeCell ref="A1:A2"/>
    <mergeCell ref="B1:B2"/>
    <mergeCell ref="C1:C2"/>
    <mergeCell ref="D1:D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dac90e-ddce-4150-963e-808b29ceeff9">
      <Terms xmlns="http://schemas.microsoft.com/office/infopath/2007/PartnerControls"/>
    </lcf76f155ced4ddcb4097134ff3c332f>
    <TaxCatchAll xmlns="69845464-8b5e-4109-bcb7-b57500f065c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453E176A8833746BD219D4335088EF2" ma:contentTypeVersion="12" ma:contentTypeDescription="Crear nuevo documento." ma:contentTypeScope="" ma:versionID="5e4d15fbfe365ea2ad4191669e99ad13">
  <xsd:schema xmlns:xsd="http://www.w3.org/2001/XMLSchema" xmlns:xs="http://www.w3.org/2001/XMLSchema" xmlns:p="http://schemas.microsoft.com/office/2006/metadata/properties" xmlns:ns2="3adac90e-ddce-4150-963e-808b29ceeff9" xmlns:ns3="69845464-8b5e-4109-bcb7-b57500f065c3" targetNamespace="http://schemas.microsoft.com/office/2006/metadata/properties" ma:root="true" ma:fieldsID="17dc7518882f7932d669793c4661ff75" ns2:_="" ns3:_="">
    <xsd:import namespace="3adac90e-ddce-4150-963e-808b29ceeff9"/>
    <xsd:import namespace="69845464-8b5e-4109-bcb7-b57500f065c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dac90e-ddce-4150-963e-808b29ceef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83d24f89-e8cc-4972-8b8e-1f08863454d8"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845464-8b5e-4109-bcb7-b57500f065c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060b135-df5f-48a3-adce-1037d0e8bb3f}" ma:internalName="TaxCatchAll" ma:showField="CatchAllData" ma:web="69845464-8b5e-4109-bcb7-b57500f065c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8C3E54-CE29-4A51-9A78-809D13A4EA8B}">
  <ds:schemaRefs>
    <ds:schemaRef ds:uri="http://schemas.microsoft.com/office/2006/documentManagement/types"/>
    <ds:schemaRef ds:uri="http://purl.org/dc/dcmitype/"/>
    <ds:schemaRef ds:uri="http://purl.org/dc/terms/"/>
    <ds:schemaRef ds:uri="http://purl.org/dc/elements/1.1/"/>
    <ds:schemaRef ds:uri="http://schemas.microsoft.com/office/infopath/2007/PartnerControls"/>
    <ds:schemaRef ds:uri="http://schemas.openxmlformats.org/package/2006/metadata/core-properties"/>
    <ds:schemaRef ds:uri="3adac90e-ddce-4150-963e-808b29ceeff9"/>
    <ds:schemaRef ds:uri="69845464-8b5e-4109-bcb7-b57500f065c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768BC9F-94D7-4F43-BD91-5D678C4289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dac90e-ddce-4150-963e-808b29ceeff9"/>
    <ds:schemaRef ds:uri="69845464-8b5e-4109-bcb7-b57500f065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DD868E-8ADB-455A-A125-1DDA772711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Problemas</vt:lpstr>
      <vt:lpstr>Objetivos</vt:lpstr>
      <vt:lpstr>MIR</vt:lpstr>
      <vt:lpstr>PROYECTOS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Belem Olvera Guerrero</dc:creator>
  <cp:keywords/>
  <dc:description/>
  <cp:lastModifiedBy>Diana Belem Olvera Guerrero</cp:lastModifiedBy>
  <cp:revision/>
  <dcterms:created xsi:type="dcterms:W3CDTF">2018-05-21T17:23:01Z</dcterms:created>
  <dcterms:modified xsi:type="dcterms:W3CDTF">2024-04-02T18:21:14Z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0x010100E453E176A8833746BD219D4335088EF2</vt:lpwstr>
  </property>
</Properties>
</file>