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snamx-my.sharepoint.com/personal/dbolvera_sesna_gob_mx/Documents/MIR_UA/Avances MIR-UA/MIR_UA_4oTrim_2023/"/>
    </mc:Choice>
  </mc:AlternateContent>
  <xr:revisionPtr revIDLastSave="168" documentId="8_{1674EE2B-D004-426A-B553-6A654226FC37}" xr6:coauthVersionLast="47" xr6:coauthVersionMax="47" xr10:uidLastSave="{F2417C77-1529-443F-BE6F-33DEA66933A8}"/>
  <bookViews>
    <workbookView xWindow="-120" yWindow="-120" windowWidth="20730" windowHeight="11160" firstSheet="1" activeTab="1" xr2:uid="{A9E05C03-1E9B-4BCA-886D-752816410AEF}"/>
  </bookViews>
  <sheets>
    <sheet name="Árboles" sheetId="1" r:id="rId1"/>
    <sheet name="MIR" sheetId="4" r:id="rId2"/>
    <sheet name="Proyecto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7" i="4" l="1"/>
  <c r="BM7" i="4"/>
  <c r="BM4" i="4"/>
  <c r="BN4" i="4" s="1"/>
  <c r="AQ13" i="4"/>
  <c r="AR12" i="4"/>
  <c r="AQ12" i="4"/>
  <c r="AQ11" i="4"/>
  <c r="AR11" i="4" s="1"/>
  <c r="AQ10" i="4"/>
  <c r="AR10" i="4" s="1"/>
  <c r="AQ14" i="4"/>
  <c r="AQ15" i="4"/>
  <c r="AQ16" i="4"/>
  <c r="AQ17" i="4"/>
  <c r="AQ18" i="4"/>
  <c r="AQ7" i="4"/>
  <c r="X4" i="4"/>
  <c r="T15" i="4"/>
  <c r="T10" i="4"/>
  <c r="W15" i="4" l="1"/>
  <c r="X15" i="4" s="1"/>
  <c r="T14" i="4"/>
  <c r="D10" i="5"/>
  <c r="AF18" i="4"/>
  <c r="AG18" i="4" s="1"/>
  <c r="AF15" i="4"/>
  <c r="AG15" i="4" s="1"/>
  <c r="AF16" i="4"/>
  <c r="AG16" i="4" s="1"/>
  <c r="AF17" i="4"/>
  <c r="AG17" i="4" s="1"/>
  <c r="BM15" i="4"/>
  <c r="BN15" i="4" s="1"/>
  <c r="BM16" i="4"/>
  <c r="BN16" i="4" s="1"/>
  <c r="BM17" i="4"/>
  <c r="BN17" i="4" s="1"/>
  <c r="BM18" i="4"/>
  <c r="BN18" i="4" s="1"/>
  <c r="BB18" i="4"/>
  <c r="BC18" i="4" s="1"/>
  <c r="BB15" i="4"/>
  <c r="BC15" i="4" s="1"/>
  <c r="BB16" i="4"/>
  <c r="BC16" i="4" s="1"/>
  <c r="BB17" i="4"/>
  <c r="BC17" i="4" s="1"/>
  <c r="AR18" i="4"/>
  <c r="AR15" i="4"/>
  <c r="AR16" i="4"/>
  <c r="AR17" i="4"/>
  <c r="W18" i="4"/>
  <c r="X18" i="4" s="1"/>
  <c r="W16" i="4"/>
  <c r="X16" i="4" s="1"/>
  <c r="W17" i="4"/>
  <c r="X17" i="4" s="1"/>
  <c r="BB7" i="4"/>
  <c r="BC7" i="4" s="1"/>
  <c r="AR7" i="4"/>
  <c r="AF7" i="4"/>
  <c r="AG7" i="4" s="1"/>
  <c r="W7" i="4"/>
  <c r="X7" i="4" s="1"/>
  <c r="W6" i="4"/>
  <c r="BX7" i="4" l="1"/>
  <c r="BX19" i="4" s="1"/>
  <c r="P16" i="4" l="1"/>
  <c r="Q16" i="4" s="1"/>
  <c r="P17" i="4" l="1"/>
  <c r="Q17" i="4" s="1"/>
  <c r="P18" i="4"/>
  <c r="Q18" i="4" s="1"/>
  <c r="P15" i="4"/>
  <c r="Q15" i="4" s="1"/>
  <c r="P7" i="4"/>
  <c r="Q7" i="4" s="1"/>
  <c r="BM13" i="4"/>
  <c r="BN13" i="4" s="1"/>
  <c r="BB13" i="4"/>
  <c r="BC13" i="4" s="1"/>
  <c r="AR13" i="4"/>
  <c r="AF13" i="4"/>
  <c r="AG13" i="4" s="1"/>
  <c r="W13" i="4"/>
  <c r="X13" i="4" s="1"/>
  <c r="P13" i="4"/>
  <c r="Q13" i="4" s="1"/>
  <c r="BM12" i="4"/>
  <c r="BN12" i="4" s="1"/>
  <c r="BB12" i="4"/>
  <c r="BC12" i="4" s="1"/>
  <c r="AF12" i="4"/>
  <c r="AG12" i="4" s="1"/>
  <c r="W12" i="4"/>
  <c r="X12" i="4" s="1"/>
  <c r="P12" i="4"/>
  <c r="Q12" i="4" s="1"/>
  <c r="BM11" i="4"/>
  <c r="BN11" i="4" s="1"/>
  <c r="BB11" i="4"/>
  <c r="BC11" i="4" s="1"/>
  <c r="AF11" i="4"/>
  <c r="AG11" i="4" s="1"/>
  <c r="W11" i="4"/>
  <c r="X11" i="4" s="1"/>
  <c r="P11" i="4"/>
  <c r="Q11" i="4" s="1"/>
  <c r="BM10" i="4"/>
  <c r="BN10" i="4" s="1"/>
  <c r="BB10" i="4"/>
  <c r="BC10" i="4" s="1"/>
  <c r="AF10" i="4"/>
  <c r="AG10" i="4" s="1"/>
  <c r="W10" i="4"/>
  <c r="X10" i="4" s="1"/>
  <c r="P10" i="4"/>
  <c r="Q10" i="4" s="1"/>
  <c r="BM14" i="4"/>
  <c r="BN14" i="4" s="1"/>
  <c r="BB14" i="4"/>
  <c r="BC14" i="4" s="1"/>
  <c r="AR14" i="4"/>
  <c r="AF14" i="4"/>
  <c r="AG14" i="4" s="1"/>
  <c r="W14" i="4"/>
  <c r="X14" i="4" s="1"/>
  <c r="P14" i="4"/>
  <c r="Q14" i="4" s="1"/>
  <c r="BM6" i="4"/>
  <c r="BN6" i="4" s="1"/>
  <c r="BB6" i="4"/>
  <c r="BC6" i="4" s="1"/>
  <c r="AQ6" i="4"/>
  <c r="AR6" i="4" s="1"/>
  <c r="AF6" i="4"/>
  <c r="AG6" i="4" s="1"/>
  <c r="X6" i="4"/>
  <c r="P6" i="4"/>
  <c r="Q6" i="4" s="1"/>
  <c r="BM5" i="4"/>
  <c r="BN5" i="4" s="1"/>
  <c r="BB5" i="4"/>
  <c r="BC5" i="4" s="1"/>
  <c r="AQ5" i="4"/>
  <c r="AR5" i="4" s="1"/>
  <c r="AF5" i="4"/>
  <c r="AG5" i="4" s="1"/>
  <c r="W5" i="4"/>
  <c r="X5" i="4" s="1"/>
  <c r="P5" i="4"/>
  <c r="Q5" i="4" s="1"/>
  <c r="BB4" i="4"/>
  <c r="BC4" i="4" s="1"/>
  <c r="AQ4" i="4"/>
  <c r="AR4" i="4" s="1"/>
  <c r="AF4" i="4"/>
  <c r="AG4" i="4" s="1"/>
  <c r="W4" i="4"/>
  <c r="P4" i="4"/>
  <c r="Q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Belem Olvera Guerrero</author>
  </authors>
  <commentList>
    <comment ref="G12" authorId="0" shapeId="0" xr:uid="{E267745B-E279-41C9-820B-38270C22278C}">
      <text>
        <r>
          <rPr>
            <b/>
            <sz val="9"/>
            <color indexed="81"/>
            <rFont val="Tahoma"/>
            <charset val="1"/>
          </rPr>
          <t>Diana Belem Olvera Guerrero:</t>
        </r>
        <r>
          <rPr>
            <sz val="9"/>
            <color indexed="81"/>
            <rFont val="Tahoma"/>
            <charset val="1"/>
          </rPr>
          <t xml:space="preserve">
Se modificó a Semestral para 2024</t>
        </r>
      </text>
    </comment>
  </commentList>
</comments>
</file>

<file path=xl/sharedStrings.xml><?xml version="1.0" encoding="utf-8"?>
<sst xmlns="http://schemas.openxmlformats.org/spreadsheetml/2006/main" count="398" uniqueCount="262">
  <si>
    <t>Árbol del Problema</t>
  </si>
  <si>
    <t>Árbol de Objetivos</t>
  </si>
  <si>
    <t>Las políticas públicas en la materia no cumplen con los objetivos de política pública planteados.</t>
  </si>
  <si>
    <t>Las políticas públicas en la materia cumplen con los objetivos de política pública planteados.</t>
  </si>
  <si>
    <t>Las decisiones de política pública no están basadas en evidencia.</t>
  </si>
  <si>
    <t>Las decisiones de política pública están basadas en evidencia.</t>
  </si>
  <si>
    <t>Los entes públicos involucrados en la implementación de la Política Nacional Anticorrupción tienen insuficientes herramientas para diseñar, dar seguimiento y evaluar sus políticas públicas en materia de prevención, detección y disuasión de faltas administrativas y hechos de corrupción, así como fiscalización y control de recursos públicos.</t>
  </si>
  <si>
    <t>PROBLEMA</t>
  </si>
  <si>
    <t>Los entes públicos involucrados en la implementación de la Política Nacional Anticorrupción tienen suficientes herramientas para diseñar, dar seguimiento y evaluar sus políticas públicas en materia de prevención, detección y disuasión de faltas administrativas y hechos de corrupción, así como fiscalización y control de recursos públicos.</t>
  </si>
  <si>
    <t>PROPÓSITO</t>
  </si>
  <si>
    <t>Información limitada sobre la situación de la corrupción en el país y política pública para abatirla</t>
  </si>
  <si>
    <t>Herramientas de análisis de política pública escasas</t>
  </si>
  <si>
    <t>Herramientas metodológicas y técnicas para guiar las políticas públicas limitadas</t>
  </si>
  <si>
    <t>Acompañamiento al desarrollo, seguimiento y evaluación de política pública limitado</t>
  </si>
  <si>
    <t>Información idónea sobre la situación de la corrupción en el país y política pública para abatirla</t>
  </si>
  <si>
    <t>Herramientas de análisis de política pública adecuadas</t>
  </si>
  <si>
    <t>Herramientas metodológicas y técnicas para guiar las políticas públicas suficientes</t>
  </si>
  <si>
    <t>Acompañamiento al desarrollo, seguimiento y evaluación de política pública adecuado</t>
  </si>
  <si>
    <t>Datos, indicadores y variables difusos</t>
  </si>
  <si>
    <t>Apoyo técnico insuficiente</t>
  </si>
  <si>
    <t>Datos, indicadores y variables integrada</t>
  </si>
  <si>
    <t>Apoyo técnico suficiente</t>
  </si>
  <si>
    <t>Nivel</t>
  </si>
  <si>
    <t>Selección para MIR SESNA</t>
  </si>
  <si>
    <t>Resumen Narrativo</t>
  </si>
  <si>
    <t>Indicadores</t>
  </si>
  <si>
    <t>Medios de verificación</t>
  </si>
  <si>
    <t>Supuestos</t>
  </si>
  <si>
    <t>METAS</t>
  </si>
  <si>
    <t>P r o g r a m a c i ó n        P r e s u p u e s t a r i a</t>
  </si>
  <si>
    <t>Registro para Cuenta Pública</t>
  </si>
  <si>
    <t>PORCENTAJE DE CUMPLIMIENTO DE LA META (%)</t>
  </si>
  <si>
    <t>Comportamiento esperado</t>
  </si>
  <si>
    <t>AVANCE ANUAL (Aplica para indicadores trimestrales y semestrales y anuales)</t>
  </si>
  <si>
    <t>AVANCE 1° TRIMESTRE (Aplica para indicadores trimestrales)</t>
  </si>
  <si>
    <t>Avance Art. 42 reporte Enero-Mayo (Sólo se programa para el indicador que forma parte de la MIR-SESNA</t>
  </si>
  <si>
    <t>AVANCE 2° TRIMESTRE  (Aplica para indicadores trimestrales y semestrales)</t>
  </si>
  <si>
    <t>AVANCE 3° TRIMESTRE (Aplica para indicadores trimestrales)</t>
  </si>
  <si>
    <t>AVANCE 4° TRIMESTRE  (Aplica para todos los indicadores)</t>
  </si>
  <si>
    <t>Acciones específicas</t>
  </si>
  <si>
    <t>PARTIDAS ESPECÍFICAS</t>
  </si>
  <si>
    <t>Total Gasto de Operación</t>
  </si>
  <si>
    <t>Presupuesto autorizado 2023</t>
  </si>
  <si>
    <t>Observaciones</t>
  </si>
  <si>
    <t>Calendarización del presupuesto a ejercer</t>
  </si>
  <si>
    <t>Nombre</t>
  </si>
  <si>
    <t>Definición</t>
  </si>
  <si>
    <t>Método de Cálculo</t>
  </si>
  <si>
    <t>Frecuencia de Medición</t>
  </si>
  <si>
    <t>Unidad de medida</t>
  </si>
  <si>
    <t>Dimensión del Indicador</t>
  </si>
  <si>
    <t>Tipo de Indicador</t>
  </si>
  <si>
    <t>Meta programada anual</t>
  </si>
  <si>
    <t>Meta alcanzada anual</t>
  </si>
  <si>
    <t>Variación % anual con parámetro de semaforización</t>
  </si>
  <si>
    <t>Resultado anual</t>
  </si>
  <si>
    <t>Justificación de la variación anual</t>
  </si>
  <si>
    <t>Programado</t>
  </si>
  <si>
    <t>Alcanzado</t>
  </si>
  <si>
    <t>Numerador</t>
  </si>
  <si>
    <t>Denominador</t>
  </si>
  <si>
    <t>Variación % con parámetro de semaforización</t>
  </si>
  <si>
    <t>Resultado</t>
  </si>
  <si>
    <t>Justificación de la variación</t>
  </si>
  <si>
    <t>Causa</t>
  </si>
  <si>
    <t>Efecto</t>
  </si>
  <si>
    <t>Otros Motivos</t>
  </si>
  <si>
    <t>Observaciones DGA</t>
  </si>
  <si>
    <t>Clasificador</t>
  </si>
  <si>
    <t>Descripción</t>
  </si>
  <si>
    <t>ENERO</t>
  </si>
  <si>
    <t>FEBRERO</t>
  </si>
  <si>
    <t>MARZO</t>
  </si>
  <si>
    <t>ABRIL</t>
  </si>
  <si>
    <t>MAYO</t>
  </si>
  <si>
    <t>JUNIO</t>
  </si>
  <si>
    <t>JULIO</t>
  </si>
  <si>
    <t>AGOSTO</t>
  </si>
  <si>
    <t>SEPTIEMBRE</t>
  </si>
  <si>
    <t>OCTUBRE</t>
  </si>
  <si>
    <t>NOVIEMBRE</t>
  </si>
  <si>
    <t>DICIEMBRE</t>
  </si>
  <si>
    <t>TIPO DE JUSTIFICACIÓN</t>
  </si>
  <si>
    <t>Alcanzada / Aprobada</t>
  </si>
  <si>
    <t>Alcanzada / Ajustada</t>
  </si>
  <si>
    <t xml:space="preserve">OBSERVACIONES GENERALES </t>
  </si>
  <si>
    <t>Fin</t>
  </si>
  <si>
    <t>Sí, al propósito de la MIR SESNA. De acuerdo con el Programa Institucional vigente.</t>
  </si>
  <si>
    <t>Contribuir en desarrollar mecanismos de coordinación e insumos técnicos, metodologías y herramientas que permitan el diseño, adopción, implementación, difusión, seguimiento y evaluación de políticas públicas integrales de prevención, detección y disuasión de faltas administrativas y hechos de corrupción, así como fiscalización y control de recursos públicos en el ámbito del Sistema Nacional Anticorrupción mediante el diseño, seguimiento y evaluación de la Política Nacional Anticorrupción y el acompañamiento al Sistema Nacional Anticorrupción.</t>
  </si>
  <si>
    <t>Porcentaje de insumos técnicos realizados por la Secretaría Ejecutiva del Sistema Nacional Anticorrupción.</t>
  </si>
  <si>
    <t>Mide el grado de provisión de insumos técnicos requeridos por el Comité Coordinador o propuestos por la Comisión Ejecutiva que se presentan en las sesiones del Comité Coordinador, en materia de prevención, detección, regulación y sanción de hechos de corrupción y faltas administrativas.</t>
  </si>
  <si>
    <t>Porcentaje de insumos técnicos realizados por la Secretaría Ejecutiva del Sistema Nacional Anticorrupción. = (Insumos técnicos realizados por la SESNA / Insumos técnicos requeridos por el Comité Coordinador y/o propuestos por la Comisión Ejecutiva) * 100</t>
  </si>
  <si>
    <t>Anual</t>
  </si>
  <si>
    <t>Porcentaje</t>
  </si>
  <si>
    <t>Eficacia</t>
  </si>
  <si>
    <t>Estratégico</t>
  </si>
  <si>
    <t>Documentos generados por la Secretaría Ejecutiva del Sistema Nacional Anticorrupción</t>
  </si>
  <si>
    <t>Los entes públicos pertenecientes al Sistema Nacional Anticorrupción continúan manifestando su compromiso por el combate a la corrupción.</t>
  </si>
  <si>
    <t>Ascendente</t>
  </si>
  <si>
    <t>Propósito</t>
  </si>
  <si>
    <t>Sí, pasa a componente de la MIR SESNA.
Propuesta: Proceso de diseño, acompañamiento, seguimiento y evaluación de política pública en materia de prevención, detección y sanción de faltas administrativas y hechos de corrupción, fiscalización y control de recursos públicos consolidado.</t>
  </si>
  <si>
    <t>Los entes públicos involucrados en la implementación de la Política Nacional Anticorrupción cuentan con insumos técnicos de diseño, acompañamiento, seguimiento y evaluación en materia de prevención, detección y sanción de faltas administrativas y hechos de corrupción, fiscalización y control de recursos públicos.</t>
  </si>
  <si>
    <t>Índice de institucionalización de la Política Nacional Anticorrupción</t>
  </si>
  <si>
    <t>Mide el porcentaje en que las instituciones vinculadas indirecta o directamente con el Sistema Nacional Anticorrupción utilizan los insumos técnicos generados por la Unidad de Política Pública del Sistema Nacional Anticorrupción, para alinear sus acciones a la Política Nacional Anticorrupción.</t>
  </si>
  <si>
    <t xml:space="preserve">índice = (c_estatal + c_federal /2) *100
c_estatal = (PEA + PI + MSE /n_e*3)
PEA = Política Estatal Anticorrupción = 1 si está aprobada, 0 si no lo está
PI = Programa de Implementación de su PEA = 1 si está aprobada, 0 si no lo está
MSE = Modelo de Seguimiento y Evaluación de su PEA = 1 si está aprobada, 0 si no lo está
c_federal = [SUMA(cober_LA + cump_ATA)_inst_i]/(n_inst*2)
cober = número de líneas de acción reportadas en el Tablero de implementación / número de líneas de acción reportadas en el Tablero de Implementación
cump_ATA = si la institución i ejerció el presupuesto comprometido en el Anexo Transversal Anticorrupción = 1, 0 
Donde
ATA = Anexo Transversal Anticorrupción
n_e = número de entidades
n_inst = número de instituciones que participan en el ATA y en el PI
inst_i = la i ésima institución
</t>
  </si>
  <si>
    <t>Índice</t>
  </si>
  <si>
    <t>Documentos generados por la Unidad de Política Pública del Sistema Nacional Anticorrupción</t>
  </si>
  <si>
    <t>Los entes públicos pertenecientes al Sistema Nacional Anticorrupción consideran dichos insumos para la toma de decisiones de política pública.</t>
  </si>
  <si>
    <t>Componentes</t>
  </si>
  <si>
    <t>No</t>
  </si>
  <si>
    <t>1. Compendio de hallazgos y recomendaciones de política pública desarrollado</t>
  </si>
  <si>
    <t>Porcentaje de avance en el desarrollo del compendio</t>
  </si>
  <si>
    <t>Mide el grado de avance en la elaboración del compendio. Las etapas de su conformación son: integración y sistematización de la información existente, elaboración de la metodología para su desarrollo, su respectivo análisis y  presentación. Los insumos a utilizar para el ejercicio son los generados por la SESNA en materia de sistemas y políticas públicas estatales anticorrupción.</t>
  </si>
  <si>
    <t>(Número de etapas concluidas/Número de etapas programadas)*100</t>
  </si>
  <si>
    <t>Semestral</t>
  </si>
  <si>
    <t>Gestión</t>
  </si>
  <si>
    <t>Los entes públicos pertenecientes al Sistema Nacional Anticorrupción  conocen la información generada mediante esta fuente.</t>
  </si>
  <si>
    <t>Componente asociado a gasto administrativo</t>
  </si>
  <si>
    <t>NA</t>
  </si>
  <si>
    <t xml:space="preserve">Sí, Actividad 3
Redacción: Ejecución del mecanismo de atención de requerimientos de los entes públicos pertenecientes al Sistema Nacional Anticorrupción </t>
  </si>
  <si>
    <t>2. Mecanismo de atención de requerimientos de los entes públicos pertenecientes al Sistema Nacional Anticorrupción ejecutado</t>
  </si>
  <si>
    <t>Promedio de la satisfacción de los usuarios</t>
  </si>
  <si>
    <t xml:space="preserve">Mide el nivel de satisfacción con este servicio, reportado por las instituciones mediante encuestas. </t>
  </si>
  <si>
    <t>(Sumatoria del total de las calificaciones / número total de cuestionarios recibidos)</t>
  </si>
  <si>
    <t>Promedio</t>
  </si>
  <si>
    <t>Calidad</t>
  </si>
  <si>
    <t>Encuesta de Atención a las Secretarías Ejecutivas de los Sistemas Estatales Anticorrupción realizada a través del Cuestionario de Google Forms desarrollado por la Unidad de Política Pública del Sistema Nacional Anticorrupción</t>
  </si>
  <si>
    <t>Las secretarías ejecutivas de los sistemas estatales anticorrupción envían solicitudes.</t>
  </si>
  <si>
    <t>Visitas a sistemas estatales para acompañamiento técnico</t>
  </si>
  <si>
    <t>Pasajes aéreos nacionales para servidores públicos de mando en el desempeño de comisiones y funciones oficiales</t>
  </si>
  <si>
    <t>Establecido en el Anteproyecto de la DGVI y transferido a URPP/UPPSNA</t>
  </si>
  <si>
    <t>Se calculan 4 comisiones al mes. En promedio, el pasaje de avión tiene un costo de $5000. En agosto, por la Asamblea Extraordinaria, se contempla el doble, previendo que asistirán 6 personas y podría haber 2 comisiones más en este mes. 
El monto programado a ejercer es el aprobado en el PEF 2023; sin embargo, en esta programación no se contemplan casos extraordinarios, únicamente se toman el promedio de comisiones realizadas a la fecha.
Por tal motivo, los montos en el calendario no suman el total de presupuesto programado.</t>
  </si>
  <si>
    <t>Viáticos nacionales para servidores públicos en el desempeño de funciones oficiales</t>
  </si>
  <si>
    <t>Se calculan 4 comisiones al mes. En promedio, se autoriza un monto de $2800 por viáticos al día. En agosto, por la Asamblea Extraordinaria, se contempla el doble, previendo que asistirán 6 personas y podría haber 2 comisiones más en este mes.</t>
  </si>
  <si>
    <t>Organización de la Asamblea General del Sistema Nacional Anticorrupción</t>
  </si>
  <si>
    <t xml:space="preserve">Servicios integrales </t>
  </si>
  <si>
    <t>Se tiene programada la Asamblea Extraordinaria para 10 y 11 de agosto en Aguascalientes.</t>
  </si>
  <si>
    <t>3. Catálogo de información sobre la corrupción actualizado</t>
  </si>
  <si>
    <t>Porcentaje de actualización de las series sobre Control Interno y Anticorrupción del Instituto Nacional de Estadística y Geografía</t>
  </si>
  <si>
    <t>Se refiere al porcentaje de series estadísticas de gobierno que pertenecen a la sección "Control Interno y Anticorrupción" que contiene el Catálogo de Información Sobre la Corrupción en México, que deben ser actualizadas a lo largo del año, a partir de las fechas de publicación establecidas por el Instituto Nacional de Estadística y Geografía.</t>
  </si>
  <si>
    <t>pashg = (s_shCIA_act /t_shCIC)*100
Donde:
s_ = suma
shCIA = series históricas sobre Control Interno y Anticorrupción
_act = actualizadas
t_ = total</t>
  </si>
  <si>
    <t>Trimestral</t>
  </si>
  <si>
    <t>Sitio del Catálogo de Información Sobre la Corrupción en México operado por la Unidad de Política Pública del Sistema Nacional Anticorrupción</t>
  </si>
  <si>
    <t>Las instituciones generadoras de información continúan publicando las variables publicadas en el Catálogo. Los entes públicos pertenecientes al Sistema Nacional Anticorrupción  conocen la información generada mediante esta fuente.</t>
  </si>
  <si>
    <t>El Catálogo de Información Sobre la Corrupción en México contiene 2097 variables sobre control interno y anticorrupción, derivadas de los Censos de Gobierno de INEGI. De este universo, 93 fueron actualizadas. La actualización de las variables depende de la información disponible publicada por el INEGI.</t>
  </si>
  <si>
    <t>Sí, Actividad 1
Redacción: Ejecución del Programa de Implementación de la Política Nacional Anticorrupción</t>
  </si>
  <si>
    <t>4. Programa de Implementación de la Política Nacional Anticorrupción ejecutado</t>
  </si>
  <si>
    <t>Porcentaje de actualización y seguimiento del Tablero de Implementación</t>
  </si>
  <si>
    <t>Mide el grado de avance en la actualización del sitio web del Tablero de Implementación y su posterior seguimiento en los ejercicios de solicitud y carga de la información con las instituciones colaboradoras en el Programa de implementación de la PNA</t>
  </si>
  <si>
    <t xml:space="preserve">=((act_TI + (s_acc_rep_TI/tot_acc_TI)/2)*100
Donde:
TI = Tablero de Implementación de la PNA
act_ = actualización (1 = si, 0 = no)
s_ = suma
acc_ = acciones
rep_ = reportadas
tot_ = total
</t>
  </si>
  <si>
    <t>Tablero de implementación operado por la Unidad de Política Pública del Sistema Nacional Anticorrupción</t>
  </si>
  <si>
    <t>Las instituciones colaboradoras continúan reportando sus actividades en el Tablero a tiempo.</t>
  </si>
  <si>
    <t>Sí, Actividad 2
Redacción: Consolidación del modelo de seguimiento y evaluación de la política pública anticorrupución en los estados</t>
  </si>
  <si>
    <t>5. Modelo de seguimiento y evaluación de la política pública anticorrupción consolidado en los estados</t>
  </si>
  <si>
    <t>Porcentaje de estados que reportan mediciones de desempeño</t>
  </si>
  <si>
    <t>Mide el avance en la ejecución del proyecto piloto, que buscará formalizar el seguimiento a indicadores relevantes en un número determinado de estados.</t>
  </si>
  <si>
    <t>(Número de estados que reportan las mediciones de desempeño/Número de estados seleccionados para ejecutar el proyecto piloto)*100</t>
  </si>
  <si>
    <t>Evento de presentación del modelo de seguimiento y evaluación así como del relanzamiento del Catálogo</t>
  </si>
  <si>
    <t>Se tiene contemplado realizar mesas de revisión de indicadores durante los meses de julio y agosto, por lo que se planea ejercer estos recursos para la organización y logística de las mismas. En diciembre, se organizará un evento de presentación de los indicadores y el relanzamiento del Catálogo de la Información sobre la Corrupción en México.</t>
  </si>
  <si>
    <t>Actividades</t>
  </si>
  <si>
    <t>1.1. Actualización de información de los sistemas estatales anticorrupción</t>
  </si>
  <si>
    <t>Porcentaje de avance en la actualización de las fuentes de información</t>
  </si>
  <si>
    <t>Mide el grado de avance en la actualización de la información integrada en el informe sobre los sistemas estatales anticorrupción. Las secciones a actualizar son: Informe Cualitativo de las Políticas Estatales Anticorrupción y programas, Informe de Avance de las Políticas Estatales Anticorrupción y Operatividad de Sistemas Locales.</t>
  </si>
  <si>
    <t>(Número de insumos actualizados/Número de insumos existentes)*100</t>
  </si>
  <si>
    <t>Documento generado por la Unidad de Política Pública del Sistema Nacional Anticorrupción</t>
  </si>
  <si>
    <t>Las instituciones involucradas en el SNA continúan enviando en tiempo y forma la información de la situación actual de sus programas estatales anticorrupción, sus programas de implementación y otras variables de relevancia.</t>
  </si>
  <si>
    <t>Se actualizó en tiempo y forma la información contenida en los tres informes, misma que, en adelante, se compilará en un solo reporte, denominado "Informe sobre la Situación de los Sistemas Estatales Anticorrupción".</t>
  </si>
  <si>
    <t>Actividad asociada a gasto administrativo</t>
  </si>
  <si>
    <t>2.1. Relanzamiento de la página web del Sistema Nacional Anticorrupción</t>
  </si>
  <si>
    <t>Porcentaje de avance en el desarrollo de la página web</t>
  </si>
  <si>
    <t xml:space="preserve">Mide el grado de avance de las etapas del desarrollo del proyecto. Dichas etapas son: aprobación del anexo técnico, selección del proveedor, desarrollo y operación de la plataforma. </t>
  </si>
  <si>
    <t>El proveedor del servicio termina de desarrollar la plataforma en tiempo y forma.</t>
  </si>
  <si>
    <t>Se elaboró el Anexo Técnico para la contratación de "Servicio de Rediseño del Sitio Web del Sistema Nacional Anticorrupción y de la Home Page del Sitio Web de la Secretaría Ejecutiva del Sistema Nacional Anticorrupción".</t>
  </si>
  <si>
    <t>Contratación para consultoría en materia de diseño y operación de páginas web</t>
  </si>
  <si>
    <t>Servicios de desarrollo de aplicaciones informáticas</t>
  </si>
  <si>
    <t>Se tiene contemplado ejercer el 20% del monto al primer mes del proyecto, previendo que se adjudique en julio. El 80% restante se pagará en diciembre, una vez que se termine el proyecto. Al momento no se cuenta con el costo del proyecto, ya que dependerá de las propuestas económicas que se reciban derivado del estudio de mercado, el cual se encuentra en curso. En caso de que, por el tiempo de la contración, se determine que dicho proyecto sea plurianual se podría ajustar el monto y porcentajes.</t>
  </si>
  <si>
    <t>3.1. Estandarización para la integración  de variables del Catálogo de información sobre la corrupción</t>
  </si>
  <si>
    <t>Porcentaje de series sobre Control Interno y Anticorrupción estandarizadas</t>
  </si>
  <si>
    <t>Mide el grado de avance en la estandarización de variables que provienen de las secciones "Control Interno y Anticorrupción" que pertenecen a los censos de gobierno de INEGI para que puedan ser integradas, socializadas y actualizadas en el CICM</t>
  </si>
  <si>
    <t>p_shCIA_est = s_shCIA_est / t_shCIC)*100
Donde:
s_ = suma
shCIA = series históricas sobre Control Interno y Anticorrupción
_est = estandarizadas
t_ = total</t>
  </si>
  <si>
    <t>Carpetas de variables con series estandarizadas de variables sobre Control Interno y Anticorrupción  generadas por la Unidad de Política Pública del Sistema Nacional Anticorrupción</t>
  </si>
  <si>
    <t>Las series de datos se continúan estandarizando en formatos de datos abiertos por parte de las instituciones generadoras de información.</t>
  </si>
  <si>
    <t>El Catálogo de Información Sobre la Corrupción en México cuenta con un acervo de 2483 variables de INEGI. Fueron estandarizadas 111 de las 124 que se esperaba para el primer trimestre. La actualización de las variables depende de la información disponible publicada por el INEGI.</t>
  </si>
  <si>
    <t>Organización de reuniones técnicas con especialistas para el desarrollo del Laboratorio de Género y Anticorrupción, para analizar y determinar la relación entre el género y la corrupción, con el fin de incorporar los hallazgos a las mediciones vigentes</t>
  </si>
  <si>
    <t>Establecido en el Anteproyecto de la URPP/UPPSNA</t>
  </si>
  <si>
    <t>Se solicita modificar la acción específica a "Estudio para desarrollar una medición del impacto diferenciado de la corrupción en las mujeres", por lo tanto, la partida se deberá modificar a "33104 - Otras asesorías para la operación de programas".</t>
  </si>
  <si>
    <t>4.1. Colaboración con el Instituto Nacional de Estadística y Geografía, para fortalecer los indicadores de seguimiento del Programa de Implementación</t>
  </si>
  <si>
    <t>Porcentaje de sesiones llevadas a cabo con el Instituto Nacional de Estadística y Geografía</t>
  </si>
  <si>
    <t>Mide la asistencia de la Unidad de Política Pública del Sistema Nacional Anticorrupción a las sesiones convocadas estre ésta y el Instituto Nacional de Estadística y Geografía</t>
  </si>
  <si>
    <t>(Número de sesiones atendidas/Número de sesiones programadas)*100</t>
  </si>
  <si>
    <t>Actas y minutas generadas por el Instituto Nacional de Estadística y Geografía, que se encuentran en resguardo en la Unidad de Política Pública del Sistema Nacional Anticorrupción</t>
  </si>
  <si>
    <t>El interés de ambas instituciones por colaborar se mantiene vigente.</t>
  </si>
  <si>
    <t>4.2. Procesamiento de información interinstitucional recolectada, para el seguimiento al Programa de Implementación</t>
  </si>
  <si>
    <t>Porcentaje de acciones clasificadas para su procesamiento y seguimiento</t>
  </si>
  <si>
    <t>Mide el porcentaje de acciones que las instituciones colaboradas en el Programa de Implementación reportaron a través del Tablero de Implementación que fueron analizadas y categorizadas de acuerdo a clasificadores estandarizados</t>
  </si>
  <si>
    <t>p_acc_clas = (s_acc_rep_clas / t_acc_rep)*100
s_ = suma
acc_ = acciones
rep_ = reportadas
clas = clasificadas
tot_ = total
Nota: Se refiere a todas las acciones que se reportan en el Tablero de Implementación</t>
  </si>
  <si>
    <t>Base de datos del Tablero de Implementación operado por la Unidad de Política Pública del Sistema Nacional Anticorrupción</t>
  </si>
  <si>
    <t>Las instituciones que reportan acciones en el Tablero continúan apegándose a los criterios establecidos por la UPPSNA, para garantizar la calidad de la información.</t>
  </si>
  <si>
    <t>5.1. Selección de indicadores de seguimiento</t>
  </si>
  <si>
    <t>Porcentaje de estrategias y objetivos específicos que cuentan con un indicadores revisados</t>
  </si>
  <si>
    <t>Mide la proporción de estrategias y objetivos específicos que cuentan con indicadores revisados. Se espera que, al final del año, las 64 estrategias contenidas en el Programa de Implementación y los 10 objetivos específicos contenidos en la Política Nacional Anticorrupción cuenten con indicadores revisados y aprobados. Esta revisión de indicadores permitirá fortalecer metodológicamente a dichas mediciones.</t>
  </si>
  <si>
    <t>(Número de estrategias y objetivos específicos que cuentan con indicadores revisados/Número total de estrategias y objetivos específicos)*100</t>
  </si>
  <si>
    <t>Las instituciones involucradas participan activamente en el proceso de revisión.</t>
  </si>
  <si>
    <t>Unidad Administrativa a cargo del Proyecto</t>
  </si>
  <si>
    <t>Proyecto</t>
  </si>
  <si>
    <t>Resumen del Proyecto</t>
  </si>
  <si>
    <t>Costo del proyecto</t>
  </si>
  <si>
    <t>Financiamiento</t>
  </si>
  <si>
    <t>UPPSNA</t>
  </si>
  <si>
    <t>1. Implementación del Modelo de Evaluación y Seguimiento de la Anticorrupción y la Integridad (MESAI)</t>
  </si>
  <si>
    <t>El presupuesto hará posible la implementación del Modelo a nivel local. Para ello, se desarrollará un proyecto piloto que lo ejecute, para así extraer lecciones de esa experiencia, que puedan fortalecer y mejorar la implementación formal del Modelo a nivel nacional.</t>
  </si>
  <si>
    <t>Presupuesto SESNA</t>
  </si>
  <si>
    <t>2. Actualización del Catálogo de Información sobre la Corrupción en México (CICM)</t>
  </si>
  <si>
    <t>Actualizar el CICM permitirá facilitar la actualización y ampliación de las variables que recopila el catálogo, también mejorara la interacción con el usuario al agregar nuevos sistemas de consulta y descarga de la información.</t>
  </si>
  <si>
    <t>Se buscará apoyo internacional, con el objetivo de dar continuidad a este proyecto.</t>
  </si>
  <si>
    <t>Financiamiento externo</t>
  </si>
  <si>
    <t>3. Plataforma de seguimiento al Programa de Implementación de la Política Nacional Anticorrupción (PI-PNA)</t>
  </si>
  <si>
    <t>Desarrollar una plataforma web de seguimiento al Programa de Implementación facilitará a las instituciones colaboradoras reportar acciones de seguimiento, cargar evidencias relacionadas a dichas acciones y reporta los datos asociados a los indicadores para su calculo y seguimiento.</t>
  </si>
  <si>
    <t>Se buscará apoyo internacional, con el objetivo de buscar el acompañamiento técnico de organismos especializados.</t>
  </si>
  <si>
    <t>4. Actualización de la página web del Sistema Nacional Anticorrupción (SNA)</t>
  </si>
  <si>
    <t>El relanzamiento de esta página web la transformará en una herramienta más interactiva, con un enfoque de transparencia proactiva, que presente información acerca del SNA de manera más ciudadana.</t>
  </si>
  <si>
    <t>5. Organización de reuniones técnicas con especialistas para el desarrollo del Laboratorio de Género y Anticorrupción</t>
  </si>
  <si>
    <t>Como parte de la obtención de evidencia para el Catálogo, se organizará este Laboratorio, para entender y analizar el efecto de la corrupción en las mujeres y la participación diferenciada de las mujeres en el delito, así como la implementación de estrategias en la materia.</t>
  </si>
  <si>
    <t>6. Informe trimestral al Comité Coordinador sobre los Sistemas Estatales Anticorrupción</t>
  </si>
  <si>
    <t>Se integrarán el Informe Cualitativo de las Políticas Estatales Anticorrupción y programas, Informe de Avance de las Políticas Estatales Anticorrupción y Operatividad de Sistemas Locales, así como las recomendaciones no vinculantes a dichos sistemas en un solo reporte. Este reporte buscará también presentar una serie de recomendaciones de política pública basadas en los hallazgos de dichos insumos.</t>
  </si>
  <si>
    <t>Servicios Personales</t>
  </si>
  <si>
    <t>7. Acompañamiento técnico y visitas a Sistemas Estatales Anticorrupció, así como a las reuniones de la Asamblea General del Sistema Nacional Anticorrupción.</t>
  </si>
  <si>
    <t>Nivel Fin NO se presupuesta</t>
  </si>
  <si>
    <t>Nivel Propósito NO se presupuesta</t>
  </si>
  <si>
    <t>43.2</t>
  </si>
  <si>
    <t>Durante la primera mitad del año se sistematizó la información e integró en el "Informe sobre la Situación de los Sistemas Estatales Anticorupción", con base en una metodología previa establecida. En la segunda mitad del año, además de continuar con la actualización del Informe, se generará un compendio que desarrolle un marco analítico para presentar los hallazgos de éste y emitir recomendaciones de política pública para las entidades federativas.</t>
  </si>
  <si>
    <t xml:space="preserve">La diferencia entre las metas programada y alcanzada es marginal. </t>
  </si>
  <si>
    <t>El Catálogo de Información Sobre la Corrupción en México contiene 2097 variables sobre control interno y anticorrupción, derivadas de los Censos de Gobierno de INEGI. De este universo, 799 fueron actualizadas. La actualización de las variables depende de la información</t>
  </si>
  <si>
    <t>EL primer trimestre dell año se trabaja en actualizar la interfase del Tablero de Implementacion para mejorar su funcionalidad y usabiidad.</t>
  </si>
  <si>
    <t>El proyecto ya fue autorizado por el Órgano Interno de Control y se encuentra en proceso de autorización por parte de la Coordinación de Estrategia Digital Nacional. La Unidad depende de esta aprobación para solicitar al área de administración que inicie el proceso para la contratación del proveedor.</t>
  </si>
  <si>
    <t>Duarante el segundo semestre del año fueron estandarizadas  945 variables de las secciones "Control Interno y Anticorrupción" de los Censos de gobierno de INEGI que posteriormente se recopilaron en los contenidos del CICM</t>
  </si>
  <si>
    <t>Se llevaron a cabo 3 sesiones con örganos colegiados de INEGI en materia de anticorrupción y gobierno. La SESNA estuvo presente en cada una de ellas colaborando y contribuyendo con documentos de trabajo.</t>
  </si>
  <si>
    <t>Se analizaron y procesaron 227 acciones de 534 que fueron reportadas en el Tablero de Implementación de la Politica Nacional, este procesamiento se realizó para la optimización del Tablero de Implementación de la Política Nacional Anticorrupción</t>
  </si>
  <si>
    <t xml:space="preserve">El Catálogo de Información Sobre la Corrupción en México (CICM) contiene 2097 variables sobre control interno y anticorrupción, derivadas de los Censos de Gobierno de INEGI. De este universo, 799 se tenían actualizadas al cierre del segundo trimestre de 2023, y 527 se actualizaron durante el tercer trimestre, alcanzando la cifra de 1326 variables mantenidas. </t>
  </si>
  <si>
    <t>El concurso se declaró desierto debido a que ningún proveedor envió sus propuestas a través de Compranet.</t>
  </si>
  <si>
    <t>Durante el tercer semestre del año, se estandarizaron 555 variables que, sumadas a las 945 variables que ya se tenían al cierre del segundo trimestre de 2023, se obtuvieron 1500 variables pertenecientes a las secciones "Control Interno y Anticorrupción" de los Censos de gobierno de INEGI. Dichas variables se incorporaron a los contenidos del CICM.</t>
  </si>
  <si>
    <t>4/4) 100=100
(4 Insumos técnicos realizados por la SESNA / 4 Insumos técnicos requeridos por el Comité Coordinador y/o propuestos por la Comisión Ejecutiva) * 100</t>
  </si>
  <si>
    <t xml:space="preserve">
1)	Mediante acuerdo SO-CE-SESNA/16/03/2023.06, adoptado en la Segunda Sesión Ordinaria 2023 de la Comisión Ejecutiva de la Secretaria Ejecutiva del Sistema Nacional, se presentó el “Anteproyecto del Programa de Promoción, Difusión y Comunicación del Sistema Nacional Anticorrupción”, para consideración y en su caso aprobación del Comité Coordinador.
2)	Mediante acuerdo SO-CE-SESNA/06/06/2023.07, adoptado en la Tercera Sesión Ordinaria 2023 de la Comisión Ejecutiva de la Secretaria Ejecutiva del Sistema Nacional, se aprobó el “Marco conceptual de Seguimiento y Evaluación del Sistema Nacional Anticorrupción”, para consideración y en su caso aprobación del Comité Coordinador. 
3)	Mediante acuerdo SE-CE-SESNA/08/11/2023.13, adoptado en la Primera Sesión Extraordinaria 2023 de Comisión Ejecutiva de la Secretaría Ejecutiva del Sistema Nacional Anticorrupción, se aprobaron los “Indicadores Nacionales, asociados a los Objetivos Específicos de la Política Nacional Anticorrupción”, para consideración y en su caso aprobación del Comité Coordinador. 
4)	Mediante acuerdo SE-CE-SESNA/08/11/2023.03, adoptado en la Primera Sesión Extraordinaria 2023 de Comisión Ejecutiva de la Secretaría Ejecutiva del Sistema Nacional Anticorrupción, se aprobó la elaboración de un proyecto de “Recomendación no vinculante para realizar la óptima integración de los Sistemas Estatales Anticorrupción”, que pudiera someterse a consideración y, en su caso, aprobación del Comité Coordinador del Sistema Nacional Anticorrupción en la Primera Sesión Ordinaria de 2024, por conducto del Presidente del Comité de Participación Ciudadana. 
En ese sentido, mediante acuerdo SO-CE-SESNA/15/12/2023.05, adoptado en la Cuarta Sesión Ordinaria 2023 de la Comisión Ejecutiva de la Secretaría Ejecutiva del Sistema Nacional Anticorrupción, se tuvo por entregado el “Proyecto de Recomendación no vinculante para realizar los nombramientos faltantes en los Sistemas Estatales Anticorrupción, en cumplimiento al ACUERDO SE-CE-SESNA/08/11/2023.03”, aprobado por la Comisión Ejecutiva de la SESNA en la Primera Sesión Extraordinaria 2023, para consideración y en su caso aprobación del Comité Coordinador. </t>
  </si>
  <si>
    <t xml:space="preserve">
1)	El “Programa de Promoción, Difusión y Comunicación del Sistema Nacional Anticorrupción” aprobado en la Segunda Sesión Ordinaria 2023 de la Comisión Ejecutiva de la Secretaria Ejecutiva del Sistema Nacional, se presentó y aprobó en la Segunda Sesión Ordinaria 2023 del Comité Coordinador del SNA, celebrada el 11 de mayo de 2023. 
2)	El “Marco conceptual de Seguimiento y Evaluación del Sistema Nacional Anticorrupción”, adoptado en la Tercera Sesión Ordinaria 2023 de la Comisión Ejecutiva de la Secretaria Ejecutiva del Sistema Nacional, se presentó y aprobó en la Primera Sesión Extraordinaria 2023, del Comité Coordinador del SNA, celebrada el 04 de julio de 2023. 
3)	Los “Indicadores Nacionales, asociados a los Objetivos Específicos de la Política Nacional Anticorrupción”, aprobados en la Primera Sesión Extraordinaria 2023 de Comisión Ejecutiva de la Secretaría Ejecutiva del Sistema Nacional Anticorrupción, serán presentados en la Primera Sesión Extraordinaria 2024, del Comité Coordinador del SNA, convocada para el 12 de enero de 2024. 
4)	 La “Recomendación no vinculante para realizar la óptima integración de los Sistemas Estatales Anticorrupción”, adoptada en la Primera Sesión Extraordinaria 2023 de Comisión Ejecutiva de la Secretaría Ejecutiva del Sistema Nacional Anticorrupción, y la cual será presentada el la Primera Sesión Ordinaria 2024 del Comité Coordinador del SNA.</t>
  </si>
  <si>
    <t xml:space="preserve">Al corte del cuarto trimestre, se cuentan con 29 PEA aprobadas, 15 PI-PEA aprobados y 4 MSE aprobados. </t>
  </si>
  <si>
    <t>Todavía no se cuenta con información relacionada a las acciones reportadas en el Tablero de Implementación debido a que, derivado del "Acuerdo por virtud del cual se modifican los Criterios para la Ejecución y Seguimiento del Programa de Implementación de la Política Nacional Anticorrupción", expedido el 15 de diciembre de 2023, la SESNA postergó su periodo de recopilación al primer trimestre de 2024. Lo anterior, con el objetivo de recopilar las acciones llevadas a cabo por las instituciones colaboradoras en el PI-PNA durante todo el año. Por otro lado, de las 9 instituciones que etiquetaron presupuesto a través del Anexo Transversal Anticorrupción, todas ejercieron dicho presupuesto.</t>
  </si>
  <si>
    <t>La meta se queda 20 puntos porcentuales debajo de lo estimado al periodo.</t>
  </si>
  <si>
    <t xml:space="preserve">Se ha sistematizado la información e integrado trimestralmente en el "Informe sobre la Situación de los Sistemas Estatales Anticorupción". </t>
  </si>
  <si>
    <t>Durante la segunda mitad del año se desarrolló la metodología que permitiría llevar a cabo un análisis que derivara en recomendaciones de política pública anticorrupción para las entidades federativas; sin embargo, se identificó que aún no se cuentan con los elementos suficientes para esta labor. El proyecto se retomará una vez que haya mayor información.</t>
  </si>
  <si>
    <t>La meta se queda 50 puntos porcentuales debajo de lo estimado al periodo. Sin embargo, el proyecto se retomará una vez que haya mayor información.</t>
  </si>
  <si>
    <t>La utilización de herramientas informáticas ha permitido tener una mayor cobertura en la coordinación estratégica con los integrantes de los sistemas estatales anticorrupción, sobre todo con sus secretarías ejecutivas, y contar con información comparativa que permitirá focalizar esfuerzos en las áreas de oportunidad que se identifiquen en las encuestas.</t>
  </si>
  <si>
    <t xml:space="preserve">El Catálogo de Información Sobre la Corrupción en México contiene 2097 variables sobre control interno y anticorrupción, derivadas de los Censos de Gobierno de INEGI. De este universo, 1326 se tenían actualizadas al cierre del tercer trimestre, y 746 se actualizaron durante el cuarto trimestre, alcanzando la cifra de 2072 variables mantenidas. </t>
  </si>
  <si>
    <t>La meta programada fue excedida ya que se consideró la posibilidad de que alguno de los Censos de Gobierno de INEGI fuera publicado de manera extemporal (retrasada), lo cual no ocurrió.</t>
  </si>
  <si>
    <t>No se cuenta con información relacionada a las acciones reportadas en el Tablero de Implementación debido a que, derivado del "Acuerdo por virtud del cual se modifican los Criterios para la Ejecución y Seguimiento del Programa de Implementación de la Política Nacional Anticorrupción", expedido el 15 de diciembre de 2023. El numerador capturado corresponde a los trabajos de actualización del Tablero de Implementación correspondientes al primer semestre.</t>
  </si>
  <si>
    <t>la SESNA postergó el periodo de recopilación al primer trimestre de 2024. Lo anterior, con el objetivo de recopilar las acciones llevadas a cabo por las instituciones colaboradoras durante todo el año</t>
  </si>
  <si>
    <t xml:space="preserve">El modelo de seguimiento y evaluación modificó su denominación a Sistema de Seguimiento y Evaluación (SiSE). </t>
  </si>
  <si>
    <t xml:space="preserve">El proyecto piloto en los estados no se llevó a cabo; sin embargo, se involucró a los sistemas estatales anticorrupción en el diseño de los 10 indicadores nacionales, mismos que ya fueron aprobados por la Comisión Ejecutiva de la SESNA. </t>
  </si>
  <si>
    <t xml:space="preserve">El avance de dichos indicadores ya no será reportado por las entidades federativas; en su lugar, se utilizarán instrumentos estadísticos ya existentes para su estimación. </t>
  </si>
  <si>
    <t>Durante el cuarto trimestre, se estandarizaron 636 variables que, sumadas a las 1500 variables que ya se tenían al cierre del tercer trimestre, se obtuvieron 2136 variables pertenecientes a las secciones "Control Interno y Anticorrupción" de los Censos de Gobierno de INEGI. Dichas variables se incorporaron a los contenidos del Catálogo.</t>
  </si>
  <si>
    <t>Se llevaron a cabo 2 sesiones con órganos colegiados de INEGI en materia de anticorrupción y gobierno: una en noviembre y otra en diciembre. Éstas se suman a las 2 llevadas a cabo en el primer semestre. La SESNA estuvo presente en cada una de ellas colaborando y contribuyendo con documentos de trabajo.</t>
  </si>
  <si>
    <t>Se analizaron y procesaron 248 acciones en el segundo semestre que, junto a las 227 que se tenían al cierre del primer trimestre, suman 475 de 534 que fueron reportadas en el Tablero de Implementación. Este procesamiento se realizó para la optimización del Tablero de Implementación.</t>
  </si>
  <si>
    <t>Se revisaron los 64 indicadores asociados a las Estrategias y se construyeron los 10 indicadores que darán seguimiento a los Objetivos Específicos, mismos que ya fueron aprobados por la Comisión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</si>
</sst>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8">
    <font>
      <sz val="11"/>
      <color theme="1"/>
      <name val="Calibri"/>
      <family val="2"/>
      <scheme val="minor"/>
    </font>
    <font>
      <b/>
      <sz val="11"/>
      <color theme="1"/>
      <name val="Calibri Light"/>
      <family val="2"/>
      <scheme val="major"/>
    </font>
    <font>
      <sz val="11"/>
      <color theme="1"/>
      <name val="Calibri Light"/>
      <family val="2"/>
      <scheme val="major"/>
    </font>
    <font>
      <sz val="11"/>
      <color theme="0"/>
      <name val="Calibri Light"/>
      <family val="2"/>
      <scheme val="major"/>
    </font>
    <font>
      <sz val="11"/>
      <name val="Calibri Light"/>
      <family val="2"/>
      <scheme val="major"/>
    </font>
    <font>
      <i/>
      <sz val="14"/>
      <color theme="1"/>
      <name val="Calibri"/>
      <family val="2"/>
      <scheme val="minor"/>
    </font>
    <font>
      <sz val="22"/>
      <color theme="0"/>
      <name val="Calibri"/>
      <family val="2"/>
      <scheme val="minor"/>
    </font>
    <font>
      <b/>
      <sz val="11"/>
      <name val="Calibri Light"/>
      <family val="2"/>
      <scheme val="major"/>
    </font>
    <font>
      <b/>
      <sz val="16"/>
      <color theme="0"/>
      <name val="Calibri Light"/>
      <family val="2"/>
      <scheme val="major"/>
    </font>
    <font>
      <b/>
      <sz val="10"/>
      <name val="Calibri Light"/>
      <family val="2"/>
      <scheme val="major"/>
    </font>
    <font>
      <b/>
      <sz val="10"/>
      <color theme="1"/>
      <name val="Calibri Light"/>
      <family val="2"/>
      <scheme val="major"/>
    </font>
    <font>
      <sz val="10"/>
      <color theme="1"/>
      <name val="Calibri Light"/>
      <family val="2"/>
      <scheme val="major"/>
    </font>
    <font>
      <sz val="10"/>
      <name val="Calibri Light"/>
      <family val="2"/>
      <scheme val="major"/>
    </font>
    <font>
      <sz val="10"/>
      <color rgb="FF000000"/>
      <name val="Calibri Light"/>
      <family val="2"/>
      <scheme val="major"/>
    </font>
    <font>
      <b/>
      <sz val="10"/>
      <color theme="0"/>
      <name val="Calibri Light"/>
      <family val="2"/>
      <scheme val="major"/>
    </font>
    <font>
      <b/>
      <sz val="11"/>
      <color theme="1"/>
      <name val="Soberana Sans"/>
      <family val="3"/>
    </font>
    <font>
      <sz val="11"/>
      <color theme="1"/>
      <name val="Soberana Sans"/>
      <family val="3"/>
    </font>
    <font>
      <b/>
      <sz val="12"/>
      <color theme="0"/>
      <name val="Calibri Light"/>
      <family val="2"/>
      <scheme val="major"/>
    </font>
    <font>
      <sz val="8"/>
      <name val="Calibri"/>
      <family val="2"/>
      <scheme val="minor"/>
    </font>
    <font>
      <b/>
      <sz val="9"/>
      <color theme="1"/>
      <name val="Calibri Light"/>
      <family val="2"/>
      <scheme val="major"/>
    </font>
    <font>
      <b/>
      <sz val="11"/>
      <color theme="0"/>
      <name val="Calibri"/>
      <family val="2"/>
      <scheme val="minor"/>
    </font>
    <font>
      <sz val="12"/>
      <color theme="1"/>
      <name val="Calibri Light"/>
      <family val="2"/>
      <scheme val="major"/>
    </font>
    <font>
      <b/>
      <sz val="12"/>
      <color theme="1"/>
      <name val="Calibri Light"/>
      <family val="2"/>
      <scheme val="major"/>
    </font>
    <font>
      <sz val="11"/>
      <color theme="1"/>
      <name val="Calibri"/>
      <family val="2"/>
      <scheme val="minor"/>
    </font>
    <font>
      <sz val="9"/>
      <color indexed="81"/>
      <name val="Tahoma"/>
      <charset val="1"/>
    </font>
    <font>
      <b/>
      <sz val="9"/>
      <color indexed="81"/>
      <name val="Tahoma"/>
      <charset val="1"/>
    </font>
    <font>
      <sz val="11"/>
      <color rgb="FF000000"/>
      <name val="Calibri"/>
      <family val="2"/>
    </font>
    <font>
      <sz val="11"/>
      <name val="Calibri"/>
      <family val="2"/>
      <scheme val="minor"/>
    </font>
  </fonts>
  <fills count="13">
    <fill>
      <patternFill patternType="none"/>
    </fill>
    <fill>
      <patternFill patternType="gray125"/>
    </fill>
    <fill>
      <patternFill patternType="solid">
        <fgColor theme="0" tint="-0.34998626667073579"/>
        <bgColor indexed="64"/>
      </patternFill>
    </fill>
    <fill>
      <patternFill patternType="solid">
        <fgColor rgb="FFC0000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1"/>
        <bgColor indexed="64"/>
      </patternFill>
    </fill>
    <fill>
      <patternFill patternType="solid">
        <fgColor rgb="FF00FFFF"/>
        <bgColor indexed="64"/>
      </patternFill>
    </fill>
    <fill>
      <patternFill patternType="solid">
        <fgColor theme="0"/>
        <bgColor indexed="64"/>
      </patternFill>
    </fill>
    <fill>
      <patternFill patternType="solid">
        <fgColor theme="4" tint="0.59999389629810485"/>
        <bgColor indexed="64"/>
      </patternFill>
    </fill>
    <fill>
      <patternFill patternType="solid">
        <fgColor rgb="FFA5A5A5"/>
      </patternFill>
    </fill>
    <fill>
      <patternFill patternType="solid">
        <fgColor theme="4" tint="-0.499984740745262"/>
        <bgColor indexed="64"/>
      </patternFill>
    </fill>
    <fill>
      <patternFill patternType="solid">
        <fgColor theme="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thin">
        <color indexed="64"/>
      </top>
      <bottom/>
      <diagonal/>
    </border>
    <border>
      <left/>
      <right style="double">
        <color rgb="FF3F3F3F"/>
      </right>
      <top style="thin">
        <color indexed="64"/>
      </top>
      <bottom/>
      <diagonal/>
    </border>
    <border>
      <left style="double">
        <color rgb="FF3F3F3F"/>
      </left>
      <right style="double">
        <color rgb="FF3F3F3F"/>
      </right>
      <top/>
      <bottom/>
      <diagonal/>
    </border>
    <border>
      <left/>
      <right style="double">
        <color rgb="FF3F3F3F"/>
      </right>
      <top/>
      <bottom/>
      <diagonal/>
    </border>
    <border>
      <left style="hair">
        <color theme="1"/>
      </left>
      <right style="hair">
        <color theme="1"/>
      </right>
      <top style="hair">
        <color theme="1"/>
      </top>
      <bottom style="hair">
        <color theme="1"/>
      </bottom>
      <diagonal/>
    </border>
    <border>
      <left style="thin">
        <color indexed="64"/>
      </left>
      <right style="hair">
        <color theme="1"/>
      </right>
      <top style="hair">
        <color theme="1"/>
      </top>
      <bottom/>
      <diagonal/>
    </border>
    <border>
      <left style="thin">
        <color indexed="64"/>
      </left>
      <right style="hair">
        <color theme="1"/>
      </right>
      <top/>
      <bottom/>
      <diagonal/>
    </border>
    <border>
      <left style="thin">
        <color indexed="64"/>
      </left>
      <right style="hair">
        <color theme="1"/>
      </right>
      <top/>
      <bottom style="thin">
        <color indexed="64"/>
      </bottom>
      <diagonal/>
    </border>
    <border>
      <left style="hair">
        <color theme="1"/>
      </left>
      <right style="thin">
        <color indexed="64"/>
      </right>
      <top style="hair">
        <color theme="1"/>
      </top>
      <bottom/>
      <diagonal/>
    </border>
    <border>
      <left style="hair">
        <color theme="1"/>
      </left>
      <right style="thin">
        <color indexed="64"/>
      </right>
      <top/>
      <bottom/>
      <diagonal/>
    </border>
    <border>
      <left style="hair">
        <color theme="1"/>
      </left>
      <right style="thin">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bottom style="thin">
        <color indexed="64"/>
      </bottom>
      <diagonal/>
    </border>
    <border>
      <left style="thin">
        <color indexed="64"/>
      </left>
      <right style="hair">
        <color theme="1"/>
      </right>
      <top style="thin">
        <color indexed="64"/>
      </top>
      <bottom/>
      <diagonal/>
    </border>
    <border>
      <left style="hair">
        <color theme="1"/>
      </left>
      <right style="thin">
        <color indexed="64"/>
      </right>
      <top style="thin">
        <color indexed="64"/>
      </top>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s>
  <cellStyleXfs count="3">
    <xf numFmtId="0" fontId="0" fillId="0" borderId="0"/>
    <xf numFmtId="0" fontId="20" fillId="10" borderId="14" applyNumberFormat="0" applyAlignment="0" applyProtection="0"/>
    <xf numFmtId="9" fontId="23" fillId="0" borderId="0" applyFont="0" applyFill="0" applyBorder="0" applyAlignment="0" applyProtection="0"/>
  </cellStyleXfs>
  <cellXfs count="153">
    <xf numFmtId="0" fontId="0" fillId="0" borderId="0" xfId="0"/>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8" fillId="2" borderId="0" xfId="0" applyFont="1" applyFill="1" applyAlignment="1">
      <alignment horizontal="center" vertical="center" wrapText="1"/>
    </xf>
    <xf numFmtId="0" fontId="7" fillId="0" borderId="0" xfId="0" applyFont="1" applyAlignment="1">
      <alignment horizontal="center"/>
    </xf>
    <xf numFmtId="0" fontId="6" fillId="0" borderId="0" xfId="0" applyFont="1" applyAlignment="1">
      <alignment vertical="center"/>
    </xf>
    <xf numFmtId="0" fontId="10" fillId="2"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10" fillId="9" borderId="1" xfId="0" applyFont="1" applyFill="1" applyBorder="1" applyAlignment="1" applyProtection="1">
      <alignment horizontal="center" vertical="center" wrapText="1"/>
      <protection locked="0"/>
    </xf>
    <xf numFmtId="0" fontId="15" fillId="9"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9" fontId="12" fillId="5"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9" fontId="11" fillId="5"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center" wrapText="1"/>
      <protection locked="0"/>
    </xf>
    <xf numFmtId="0" fontId="11" fillId="8" borderId="1" xfId="0" applyFont="1" applyFill="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vertical="center"/>
      <protection locked="0"/>
    </xf>
    <xf numFmtId="0" fontId="16" fillId="0" borderId="0" xfId="0" applyFont="1" applyAlignment="1" applyProtection="1">
      <alignment vertical="center"/>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left" vertical="top" wrapText="1"/>
      <protection locked="0"/>
    </xf>
    <xf numFmtId="0" fontId="0" fillId="0" borderId="0" xfId="0" applyAlignment="1" applyProtection="1">
      <alignment vertical="center" wrapText="1"/>
      <protection locked="0"/>
    </xf>
    <xf numFmtId="0" fontId="11" fillId="0" borderId="1" xfId="0" applyFont="1" applyBorder="1" applyAlignment="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protection locked="0"/>
    </xf>
    <xf numFmtId="164" fontId="11" fillId="0" borderId="0" xfId="0" applyNumberFormat="1" applyFont="1" applyAlignment="1" applyProtection="1">
      <alignment vertical="center"/>
      <protection locked="0"/>
    </xf>
    <xf numFmtId="164" fontId="14" fillId="6" borderId="0" xfId="0" applyNumberFormat="1"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164" fontId="11" fillId="0" borderId="0" xfId="0" applyNumberFormat="1" applyFont="1" applyAlignment="1" applyProtection="1">
      <alignment horizontal="center" vertical="center"/>
      <protection locked="0"/>
    </xf>
    <xf numFmtId="0" fontId="19" fillId="2" borderId="1" xfId="0" applyFont="1" applyFill="1" applyBorder="1" applyAlignment="1" applyProtection="1">
      <alignment horizontal="center" vertical="center" wrapText="1"/>
      <protection locked="0"/>
    </xf>
    <xf numFmtId="0" fontId="21" fillId="0" borderId="1" xfId="0"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164" fontId="21" fillId="0" borderId="1" xfId="0" applyNumberFormat="1" applyFont="1" applyBorder="1" applyAlignment="1">
      <alignment horizontal="center" vertical="center" wrapText="1"/>
    </xf>
    <xf numFmtId="164" fontId="21" fillId="0" borderId="1" xfId="0" applyNumberFormat="1" applyFont="1" applyBorder="1" applyAlignment="1">
      <alignment horizontal="center" vertical="center"/>
    </xf>
    <xf numFmtId="164" fontId="21" fillId="0" borderId="6" xfId="0" applyNumberFormat="1" applyFont="1" applyBorder="1" applyAlignment="1">
      <alignment horizontal="center" vertical="center"/>
    </xf>
    <xf numFmtId="0" fontId="21" fillId="0" borderId="0" xfId="0" applyFont="1"/>
    <xf numFmtId="164" fontId="22" fillId="0" borderId="1" xfId="0" applyNumberFormat="1" applyFont="1" applyBorder="1" applyAlignment="1">
      <alignment horizontal="center" vertical="center"/>
    </xf>
    <xf numFmtId="9" fontId="11"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9" fontId="12" fillId="5"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5" borderId="1" xfId="0" applyFont="1" applyFill="1" applyBorder="1" applyAlignment="1">
      <alignment horizontal="center" vertical="center"/>
    </xf>
    <xf numFmtId="9" fontId="11" fillId="5" borderId="1" xfId="0" applyNumberFormat="1" applyFont="1" applyFill="1" applyBorder="1" applyAlignment="1">
      <alignment horizontal="center" vertical="center"/>
    </xf>
    <xf numFmtId="0" fontId="11" fillId="0" borderId="1" xfId="0" quotePrefix="1" applyFont="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xf>
    <xf numFmtId="164"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6" xfId="0" applyFont="1" applyBorder="1" applyAlignment="1" applyProtection="1">
      <alignment horizontal="center" vertical="center"/>
      <protection locked="0"/>
    </xf>
    <xf numFmtId="0" fontId="11" fillId="5" borderId="1" xfId="2" applyNumberFormat="1" applyFont="1" applyFill="1" applyBorder="1" applyAlignment="1">
      <alignment horizontal="center" vertical="center"/>
    </xf>
    <xf numFmtId="0" fontId="0" fillId="0" borderId="19" xfId="0" applyBorder="1" applyAlignment="1" applyProtection="1">
      <alignment horizontal="center" vertical="center"/>
      <protection locked="0"/>
    </xf>
    <xf numFmtId="9" fontId="11" fillId="5" borderId="1" xfId="2" applyFont="1" applyFill="1"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5" fillId="7"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164" fontId="11" fillId="0" borderId="1" xfId="0" applyNumberFormat="1" applyFont="1" applyBorder="1" applyAlignment="1">
      <alignment horizontal="center" vertical="center"/>
    </xf>
    <xf numFmtId="0" fontId="14" fillId="3" borderId="8"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9" fontId="11"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11" fillId="0" borderId="1" xfId="0" applyFont="1" applyBorder="1" applyAlignment="1">
      <alignment horizontal="center" vertical="center"/>
    </xf>
    <xf numFmtId="9" fontId="12" fillId="5" borderId="1" xfId="0" applyNumberFormat="1" applyFont="1" applyFill="1" applyBorder="1" applyAlignment="1">
      <alignment horizontal="center" vertical="center"/>
    </xf>
    <xf numFmtId="0" fontId="9" fillId="2" borderId="1" xfId="0" applyFont="1" applyFill="1" applyBorder="1" applyAlignment="1" applyProtection="1">
      <alignment horizontal="center" vertical="center" wrapText="1"/>
      <protection locked="0"/>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1" fillId="8"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164" fontId="10" fillId="2" borderId="1" xfId="0" applyNumberFormat="1" applyFont="1" applyFill="1" applyBorder="1" applyAlignment="1" applyProtection="1">
      <alignment horizontal="center" vertical="center" wrapText="1"/>
      <protection locked="0"/>
    </xf>
    <xf numFmtId="0" fontId="17" fillId="11" borderId="15" xfId="1" applyFont="1" applyFill="1" applyBorder="1" applyAlignment="1">
      <alignment horizontal="center" vertical="center" wrapText="1"/>
    </xf>
    <xf numFmtId="0" fontId="17" fillId="11" borderId="17" xfId="1" applyFont="1" applyFill="1" applyBorder="1" applyAlignment="1">
      <alignment horizontal="center" vertical="center" wrapText="1"/>
    </xf>
    <xf numFmtId="0" fontId="21" fillId="0" borderId="1" xfId="0" applyFont="1" applyBorder="1" applyAlignment="1">
      <alignment horizontal="center" vertical="center"/>
    </xf>
    <xf numFmtId="0" fontId="17" fillId="11" borderId="16" xfId="1" applyFont="1" applyFill="1" applyBorder="1" applyAlignment="1">
      <alignment horizontal="center" vertical="center"/>
    </xf>
    <xf numFmtId="0" fontId="17" fillId="11" borderId="18" xfId="1" applyFont="1" applyFill="1" applyBorder="1" applyAlignment="1">
      <alignment horizontal="center" vertical="center"/>
    </xf>
    <xf numFmtId="0" fontId="17" fillId="11" borderId="15" xfId="1" applyFont="1" applyFill="1" applyBorder="1" applyAlignment="1">
      <alignment horizontal="center" vertical="center"/>
    </xf>
    <xf numFmtId="0" fontId="17" fillId="11" borderId="17" xfId="1" applyFont="1" applyFill="1" applyBorder="1" applyAlignment="1">
      <alignment horizontal="center" vertical="center"/>
    </xf>
    <xf numFmtId="164" fontId="17" fillId="11" borderId="15" xfId="1" applyNumberFormat="1" applyFont="1" applyFill="1" applyBorder="1" applyAlignment="1">
      <alignment horizontal="center" vertical="center"/>
    </xf>
    <xf numFmtId="164" fontId="17" fillId="11" borderId="17" xfId="1" applyNumberFormat="1" applyFont="1" applyFill="1" applyBorder="1" applyAlignment="1">
      <alignment horizontal="center" vertical="center"/>
    </xf>
    <xf numFmtId="9"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9" fontId="0" fillId="0" borderId="20" xfId="0" applyNumberFormat="1" applyBorder="1" applyAlignment="1" applyProtection="1">
      <alignment horizontal="center" vertical="center"/>
      <protection locked="0"/>
    </xf>
    <xf numFmtId="9" fontId="0" fillId="0" borderId="21" xfId="0" applyNumberFormat="1" applyBorder="1" applyAlignment="1" applyProtection="1">
      <alignment horizontal="center" vertical="center"/>
      <protection locked="0"/>
    </xf>
    <xf numFmtId="9" fontId="0" fillId="0" borderId="22" xfId="0" applyNumberForma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11" fillId="0" borderId="19" xfId="0" applyFont="1" applyBorder="1" applyAlignment="1" applyProtection="1">
      <alignment vertical="center" wrapText="1"/>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12" borderId="19" xfId="0" applyFill="1" applyBorder="1" applyAlignment="1" applyProtection="1">
      <alignment horizontal="center" vertical="center"/>
      <protection locked="0"/>
    </xf>
    <xf numFmtId="9" fontId="26" fillId="0" borderId="31" xfId="0" applyNumberFormat="1" applyFont="1" applyBorder="1" applyAlignment="1">
      <alignment horizontal="center" vertical="center"/>
    </xf>
    <xf numFmtId="0" fontId="26" fillId="0" borderId="32" xfId="0" applyFont="1" applyBorder="1" applyAlignment="1">
      <alignment horizontal="center" vertical="center"/>
    </xf>
    <xf numFmtId="9" fontId="26" fillId="0" borderId="33" xfId="0" applyNumberFormat="1" applyFont="1" applyBorder="1" applyAlignment="1">
      <alignment horizontal="center" vertical="center"/>
    </xf>
    <xf numFmtId="0" fontId="26" fillId="0" borderId="34" xfId="0" applyFont="1" applyBorder="1" applyAlignment="1">
      <alignment horizontal="center" vertical="center"/>
    </xf>
    <xf numFmtId="0" fontId="27" fillId="0" borderId="19" xfId="0" applyFont="1" applyBorder="1" applyAlignment="1" applyProtection="1">
      <alignment horizontal="center" vertical="center" wrapText="1"/>
      <protection locked="0"/>
    </xf>
  </cellXfs>
  <cellStyles count="3">
    <cellStyle name="Celda de comprobación" xfId="1" builtinId="23"/>
    <cellStyle name="Normal" xfId="0" builtinId="0"/>
    <cellStyle name="Porcentaje" xfId="2" builtinId="5"/>
  </cellStyles>
  <dxfs count="9">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F23A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345713</xdr:colOff>
      <xdr:row>4</xdr:row>
      <xdr:rowOff>64576</xdr:rowOff>
    </xdr:from>
    <xdr:to>
      <xdr:col>4</xdr:col>
      <xdr:colOff>347098</xdr:colOff>
      <xdr:row>4</xdr:row>
      <xdr:rowOff>427634</xdr:rowOff>
    </xdr:to>
    <xdr:cxnSp macro="">
      <xdr:nvCxnSpPr>
        <xdr:cNvPr id="3" name="Conector recto de flecha 2">
          <a:extLst>
            <a:ext uri="{FF2B5EF4-FFF2-40B4-BE49-F238E27FC236}">
              <a16:creationId xmlns:a16="http://schemas.microsoft.com/office/drawing/2014/main" id="{971BFC01-DE61-04C5-6C11-C2B086BABDCE}"/>
            </a:ext>
          </a:extLst>
        </xdr:cNvPr>
        <xdr:cNvCxnSpPr/>
      </xdr:nvCxnSpPr>
      <xdr:spPr>
        <a:xfrm flipV="1">
          <a:off x="4704611" y="92021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345713</xdr:colOff>
      <xdr:row>6</xdr:row>
      <xdr:rowOff>64576</xdr:rowOff>
    </xdr:from>
    <xdr:to>
      <xdr:col>4</xdr:col>
      <xdr:colOff>347098</xdr:colOff>
      <xdr:row>6</xdr:row>
      <xdr:rowOff>427634</xdr:rowOff>
    </xdr:to>
    <xdr:cxnSp macro="">
      <xdr:nvCxnSpPr>
        <xdr:cNvPr id="6" name="Conector recto de flecha 5">
          <a:extLst>
            <a:ext uri="{FF2B5EF4-FFF2-40B4-BE49-F238E27FC236}">
              <a16:creationId xmlns:a16="http://schemas.microsoft.com/office/drawing/2014/main" id="{B2A0C5B1-7CFA-4071-AFD5-1A789B426991}"/>
            </a:ext>
          </a:extLst>
        </xdr:cNvPr>
        <xdr:cNvCxnSpPr/>
      </xdr:nvCxnSpPr>
      <xdr:spPr>
        <a:xfrm flipV="1">
          <a:off x="4704611" y="92021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805819</xdr:colOff>
      <xdr:row>8</xdr:row>
      <xdr:rowOff>56504</xdr:rowOff>
    </xdr:from>
    <xdr:to>
      <xdr:col>1</xdr:col>
      <xdr:colOff>807204</xdr:colOff>
      <xdr:row>8</xdr:row>
      <xdr:rowOff>419562</xdr:rowOff>
    </xdr:to>
    <xdr:cxnSp macro="">
      <xdr:nvCxnSpPr>
        <xdr:cNvPr id="7" name="Conector recto de flecha 6">
          <a:extLst>
            <a:ext uri="{FF2B5EF4-FFF2-40B4-BE49-F238E27FC236}">
              <a16:creationId xmlns:a16="http://schemas.microsoft.com/office/drawing/2014/main" id="{E991A1FC-4216-4DEE-AB81-A4AA352ED1B8}"/>
            </a:ext>
          </a:extLst>
        </xdr:cNvPr>
        <xdr:cNvCxnSpPr/>
      </xdr:nvCxnSpPr>
      <xdr:spPr>
        <a:xfrm flipV="1">
          <a:off x="926900"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910755</xdr:colOff>
      <xdr:row>8</xdr:row>
      <xdr:rowOff>56504</xdr:rowOff>
    </xdr:from>
    <xdr:to>
      <xdr:col>3</xdr:col>
      <xdr:colOff>912140</xdr:colOff>
      <xdr:row>8</xdr:row>
      <xdr:rowOff>419562</xdr:rowOff>
    </xdr:to>
    <xdr:cxnSp macro="">
      <xdr:nvCxnSpPr>
        <xdr:cNvPr id="8" name="Conector recto de flecha 7">
          <a:extLst>
            <a:ext uri="{FF2B5EF4-FFF2-40B4-BE49-F238E27FC236}">
              <a16:creationId xmlns:a16="http://schemas.microsoft.com/office/drawing/2014/main" id="{0F70E70F-43A7-42FF-AA35-B9300A9E6E68}"/>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910755</xdr:colOff>
      <xdr:row>8</xdr:row>
      <xdr:rowOff>56504</xdr:rowOff>
    </xdr:from>
    <xdr:to>
      <xdr:col>5</xdr:col>
      <xdr:colOff>912140</xdr:colOff>
      <xdr:row>8</xdr:row>
      <xdr:rowOff>419562</xdr:rowOff>
    </xdr:to>
    <xdr:cxnSp macro="">
      <xdr:nvCxnSpPr>
        <xdr:cNvPr id="9" name="Conector recto de flecha 8">
          <a:extLst>
            <a:ext uri="{FF2B5EF4-FFF2-40B4-BE49-F238E27FC236}">
              <a16:creationId xmlns:a16="http://schemas.microsoft.com/office/drawing/2014/main" id="{F512377C-EEBE-416C-8E31-187BDE4973D1}"/>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910755</xdr:colOff>
      <xdr:row>8</xdr:row>
      <xdr:rowOff>56504</xdr:rowOff>
    </xdr:from>
    <xdr:to>
      <xdr:col>7</xdr:col>
      <xdr:colOff>912140</xdr:colOff>
      <xdr:row>8</xdr:row>
      <xdr:rowOff>419562</xdr:rowOff>
    </xdr:to>
    <xdr:cxnSp macro="">
      <xdr:nvCxnSpPr>
        <xdr:cNvPr id="10" name="Conector recto de flecha 9">
          <a:extLst>
            <a:ext uri="{FF2B5EF4-FFF2-40B4-BE49-F238E27FC236}">
              <a16:creationId xmlns:a16="http://schemas.microsoft.com/office/drawing/2014/main" id="{7D468286-FF4B-49C1-BA68-C7BFAD9CC67D}"/>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910755</xdr:colOff>
      <xdr:row>10</xdr:row>
      <xdr:rowOff>56504</xdr:rowOff>
    </xdr:from>
    <xdr:to>
      <xdr:col>5</xdr:col>
      <xdr:colOff>912140</xdr:colOff>
      <xdr:row>10</xdr:row>
      <xdr:rowOff>419562</xdr:rowOff>
    </xdr:to>
    <xdr:cxnSp macro="">
      <xdr:nvCxnSpPr>
        <xdr:cNvPr id="11" name="Conector recto de flecha 10">
          <a:extLst>
            <a:ext uri="{FF2B5EF4-FFF2-40B4-BE49-F238E27FC236}">
              <a16:creationId xmlns:a16="http://schemas.microsoft.com/office/drawing/2014/main" id="{BD21BDBD-0388-41D9-B623-8E874F276AD1}"/>
            </a:ext>
          </a:extLst>
        </xdr:cNvPr>
        <xdr:cNvCxnSpPr/>
      </xdr:nvCxnSpPr>
      <xdr:spPr>
        <a:xfrm flipV="1">
          <a:off x="5988064"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910755</xdr:colOff>
      <xdr:row>10</xdr:row>
      <xdr:rowOff>56504</xdr:rowOff>
    </xdr:from>
    <xdr:to>
      <xdr:col>7</xdr:col>
      <xdr:colOff>912140</xdr:colOff>
      <xdr:row>10</xdr:row>
      <xdr:rowOff>419562</xdr:rowOff>
    </xdr:to>
    <xdr:cxnSp macro="">
      <xdr:nvCxnSpPr>
        <xdr:cNvPr id="12" name="Conector recto de flecha 11">
          <a:extLst>
            <a:ext uri="{FF2B5EF4-FFF2-40B4-BE49-F238E27FC236}">
              <a16:creationId xmlns:a16="http://schemas.microsoft.com/office/drawing/2014/main" id="{616FE6CF-D101-4942-AFF5-A0F5EFDDEA2A}"/>
            </a:ext>
          </a:extLst>
        </xdr:cNvPr>
        <xdr:cNvCxnSpPr/>
      </xdr:nvCxnSpPr>
      <xdr:spPr>
        <a:xfrm flipV="1">
          <a:off x="8554971"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910755</xdr:colOff>
      <xdr:row>10</xdr:row>
      <xdr:rowOff>56504</xdr:rowOff>
    </xdr:from>
    <xdr:to>
      <xdr:col>3</xdr:col>
      <xdr:colOff>912140</xdr:colOff>
      <xdr:row>10</xdr:row>
      <xdr:rowOff>419562</xdr:rowOff>
    </xdr:to>
    <xdr:cxnSp macro="">
      <xdr:nvCxnSpPr>
        <xdr:cNvPr id="13" name="Conector recto de flecha 12">
          <a:extLst>
            <a:ext uri="{FF2B5EF4-FFF2-40B4-BE49-F238E27FC236}">
              <a16:creationId xmlns:a16="http://schemas.microsoft.com/office/drawing/2014/main" id="{73FF3DBB-32C0-429F-B3AA-408A215DFCB7}"/>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805819</xdr:colOff>
      <xdr:row>10</xdr:row>
      <xdr:rowOff>56504</xdr:rowOff>
    </xdr:from>
    <xdr:to>
      <xdr:col>1</xdr:col>
      <xdr:colOff>807204</xdr:colOff>
      <xdr:row>10</xdr:row>
      <xdr:rowOff>419562</xdr:rowOff>
    </xdr:to>
    <xdr:cxnSp macro="">
      <xdr:nvCxnSpPr>
        <xdr:cNvPr id="14" name="Conector recto de flecha 13">
          <a:extLst>
            <a:ext uri="{FF2B5EF4-FFF2-40B4-BE49-F238E27FC236}">
              <a16:creationId xmlns:a16="http://schemas.microsoft.com/office/drawing/2014/main" id="{E2911E63-9941-4A6F-9624-9425898D8FFE}"/>
            </a:ext>
          </a:extLst>
        </xdr:cNvPr>
        <xdr:cNvCxnSpPr/>
      </xdr:nvCxnSpPr>
      <xdr:spPr>
        <a:xfrm flipV="1">
          <a:off x="926900"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805819</xdr:colOff>
      <xdr:row>10</xdr:row>
      <xdr:rowOff>56504</xdr:rowOff>
    </xdr:from>
    <xdr:to>
      <xdr:col>11</xdr:col>
      <xdr:colOff>807204</xdr:colOff>
      <xdr:row>10</xdr:row>
      <xdr:rowOff>419562</xdr:rowOff>
    </xdr:to>
    <xdr:cxnSp macro="">
      <xdr:nvCxnSpPr>
        <xdr:cNvPr id="15" name="Conector recto de flecha 14">
          <a:extLst>
            <a:ext uri="{FF2B5EF4-FFF2-40B4-BE49-F238E27FC236}">
              <a16:creationId xmlns:a16="http://schemas.microsoft.com/office/drawing/2014/main" id="{EBDDC3AF-2657-455C-BF93-746A5CEEBF3B}"/>
            </a:ext>
          </a:extLst>
        </xdr:cNvPr>
        <xdr:cNvCxnSpPr/>
      </xdr:nvCxnSpPr>
      <xdr:spPr>
        <a:xfrm flipV="1">
          <a:off x="926900" y="445576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910755</xdr:colOff>
      <xdr:row>10</xdr:row>
      <xdr:rowOff>56504</xdr:rowOff>
    </xdr:from>
    <xdr:to>
      <xdr:col>13</xdr:col>
      <xdr:colOff>912140</xdr:colOff>
      <xdr:row>10</xdr:row>
      <xdr:rowOff>419562</xdr:rowOff>
    </xdr:to>
    <xdr:cxnSp macro="">
      <xdr:nvCxnSpPr>
        <xdr:cNvPr id="16" name="Conector recto de flecha 15">
          <a:extLst>
            <a:ext uri="{FF2B5EF4-FFF2-40B4-BE49-F238E27FC236}">
              <a16:creationId xmlns:a16="http://schemas.microsoft.com/office/drawing/2014/main" id="{3C4FC69C-129A-4455-BF35-A9ADBAD67871}"/>
            </a:ext>
          </a:extLst>
        </xdr:cNvPr>
        <xdr:cNvCxnSpPr/>
      </xdr:nvCxnSpPr>
      <xdr:spPr>
        <a:xfrm flipV="1">
          <a:off x="3437302" y="445576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910755</xdr:colOff>
      <xdr:row>10</xdr:row>
      <xdr:rowOff>56504</xdr:rowOff>
    </xdr:from>
    <xdr:to>
      <xdr:col>15</xdr:col>
      <xdr:colOff>912140</xdr:colOff>
      <xdr:row>10</xdr:row>
      <xdr:rowOff>419562</xdr:rowOff>
    </xdr:to>
    <xdr:cxnSp macro="">
      <xdr:nvCxnSpPr>
        <xdr:cNvPr id="17" name="Conector recto de flecha 16">
          <a:extLst>
            <a:ext uri="{FF2B5EF4-FFF2-40B4-BE49-F238E27FC236}">
              <a16:creationId xmlns:a16="http://schemas.microsoft.com/office/drawing/2014/main" id="{B8EEE67F-9E04-48C7-81D7-34EF60C8BB89}"/>
            </a:ext>
          </a:extLst>
        </xdr:cNvPr>
        <xdr:cNvCxnSpPr/>
      </xdr:nvCxnSpPr>
      <xdr:spPr>
        <a:xfrm flipV="1">
          <a:off x="5988064" y="445576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910755</xdr:colOff>
      <xdr:row>10</xdr:row>
      <xdr:rowOff>56504</xdr:rowOff>
    </xdr:from>
    <xdr:to>
      <xdr:col>17</xdr:col>
      <xdr:colOff>912140</xdr:colOff>
      <xdr:row>10</xdr:row>
      <xdr:rowOff>419562</xdr:rowOff>
    </xdr:to>
    <xdr:cxnSp macro="">
      <xdr:nvCxnSpPr>
        <xdr:cNvPr id="18" name="Conector recto de flecha 17">
          <a:extLst>
            <a:ext uri="{FF2B5EF4-FFF2-40B4-BE49-F238E27FC236}">
              <a16:creationId xmlns:a16="http://schemas.microsoft.com/office/drawing/2014/main" id="{3A9BCB95-99AB-4EA7-8DF8-AA3A313A5C0E}"/>
            </a:ext>
          </a:extLst>
        </xdr:cNvPr>
        <xdr:cNvCxnSpPr/>
      </xdr:nvCxnSpPr>
      <xdr:spPr>
        <a:xfrm flipV="1">
          <a:off x="8554971" y="445576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805819</xdr:colOff>
      <xdr:row>8</xdr:row>
      <xdr:rowOff>56504</xdr:rowOff>
    </xdr:from>
    <xdr:to>
      <xdr:col>11</xdr:col>
      <xdr:colOff>807204</xdr:colOff>
      <xdr:row>8</xdr:row>
      <xdr:rowOff>419562</xdr:rowOff>
    </xdr:to>
    <xdr:cxnSp macro="">
      <xdr:nvCxnSpPr>
        <xdr:cNvPr id="19" name="Conector recto de flecha 18">
          <a:extLst>
            <a:ext uri="{FF2B5EF4-FFF2-40B4-BE49-F238E27FC236}">
              <a16:creationId xmlns:a16="http://schemas.microsoft.com/office/drawing/2014/main" id="{24103277-782B-480F-A49D-92EBD448C53F}"/>
            </a:ext>
          </a:extLst>
        </xdr:cNvPr>
        <xdr:cNvCxnSpPr/>
      </xdr:nvCxnSpPr>
      <xdr:spPr>
        <a:xfrm flipV="1">
          <a:off x="926900"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910755</xdr:colOff>
      <xdr:row>8</xdr:row>
      <xdr:rowOff>56504</xdr:rowOff>
    </xdr:from>
    <xdr:to>
      <xdr:col>13</xdr:col>
      <xdr:colOff>912140</xdr:colOff>
      <xdr:row>8</xdr:row>
      <xdr:rowOff>419562</xdr:rowOff>
    </xdr:to>
    <xdr:cxnSp macro="">
      <xdr:nvCxnSpPr>
        <xdr:cNvPr id="20" name="Conector recto de flecha 19">
          <a:extLst>
            <a:ext uri="{FF2B5EF4-FFF2-40B4-BE49-F238E27FC236}">
              <a16:creationId xmlns:a16="http://schemas.microsoft.com/office/drawing/2014/main" id="{AE570309-C9AB-4675-A043-A1E2FA0980D6}"/>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910755</xdr:colOff>
      <xdr:row>8</xdr:row>
      <xdr:rowOff>56504</xdr:rowOff>
    </xdr:from>
    <xdr:to>
      <xdr:col>15</xdr:col>
      <xdr:colOff>912140</xdr:colOff>
      <xdr:row>8</xdr:row>
      <xdr:rowOff>419562</xdr:rowOff>
    </xdr:to>
    <xdr:cxnSp macro="">
      <xdr:nvCxnSpPr>
        <xdr:cNvPr id="21" name="Conector recto de flecha 20">
          <a:extLst>
            <a:ext uri="{FF2B5EF4-FFF2-40B4-BE49-F238E27FC236}">
              <a16:creationId xmlns:a16="http://schemas.microsoft.com/office/drawing/2014/main" id="{2AA5605E-209F-4FD2-AC4F-383C572F95CE}"/>
            </a:ext>
          </a:extLst>
        </xdr:cNvPr>
        <xdr:cNvCxnSpPr/>
      </xdr:nvCxnSpPr>
      <xdr:spPr>
        <a:xfrm flipV="1">
          <a:off x="5988064"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910755</xdr:colOff>
      <xdr:row>8</xdr:row>
      <xdr:rowOff>56504</xdr:rowOff>
    </xdr:from>
    <xdr:to>
      <xdr:col>17</xdr:col>
      <xdr:colOff>912140</xdr:colOff>
      <xdr:row>8</xdr:row>
      <xdr:rowOff>419562</xdr:rowOff>
    </xdr:to>
    <xdr:cxnSp macro="">
      <xdr:nvCxnSpPr>
        <xdr:cNvPr id="22" name="Conector recto de flecha 21">
          <a:extLst>
            <a:ext uri="{FF2B5EF4-FFF2-40B4-BE49-F238E27FC236}">
              <a16:creationId xmlns:a16="http://schemas.microsoft.com/office/drawing/2014/main" id="{3034AE57-C9B6-4AD1-A369-53055DEE6A34}"/>
            </a:ext>
          </a:extLst>
        </xdr:cNvPr>
        <xdr:cNvCxnSpPr/>
      </xdr:nvCxnSpPr>
      <xdr:spPr>
        <a:xfrm flipV="1">
          <a:off x="8554971"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345713</xdr:colOff>
      <xdr:row>6</xdr:row>
      <xdr:rowOff>64576</xdr:rowOff>
    </xdr:from>
    <xdr:to>
      <xdr:col>14</xdr:col>
      <xdr:colOff>347098</xdr:colOff>
      <xdr:row>6</xdr:row>
      <xdr:rowOff>427634</xdr:rowOff>
    </xdr:to>
    <xdr:cxnSp macro="">
      <xdr:nvCxnSpPr>
        <xdr:cNvPr id="23" name="Conector recto de flecha 22">
          <a:extLst>
            <a:ext uri="{FF2B5EF4-FFF2-40B4-BE49-F238E27FC236}">
              <a16:creationId xmlns:a16="http://schemas.microsoft.com/office/drawing/2014/main" id="{56563365-D00A-4A66-BE40-41ED4C063BB4}"/>
            </a:ext>
          </a:extLst>
        </xdr:cNvPr>
        <xdr:cNvCxnSpPr/>
      </xdr:nvCxnSpPr>
      <xdr:spPr>
        <a:xfrm flipV="1">
          <a:off x="4704611" y="1622479"/>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345713</xdr:colOff>
      <xdr:row>4</xdr:row>
      <xdr:rowOff>64576</xdr:rowOff>
    </xdr:from>
    <xdr:to>
      <xdr:col>14</xdr:col>
      <xdr:colOff>347098</xdr:colOff>
      <xdr:row>4</xdr:row>
      <xdr:rowOff>427634</xdr:rowOff>
    </xdr:to>
    <xdr:cxnSp macro="">
      <xdr:nvCxnSpPr>
        <xdr:cNvPr id="24" name="Conector recto de flecha 23">
          <a:extLst>
            <a:ext uri="{FF2B5EF4-FFF2-40B4-BE49-F238E27FC236}">
              <a16:creationId xmlns:a16="http://schemas.microsoft.com/office/drawing/2014/main" id="{EF3FF8B2-B29E-4D3D-B187-B131EE7F6212}"/>
            </a:ext>
          </a:extLst>
        </xdr:cNvPr>
        <xdr:cNvCxnSpPr/>
      </xdr:nvCxnSpPr>
      <xdr:spPr>
        <a:xfrm flipV="1">
          <a:off x="4704611" y="92021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402169</xdr:colOff>
      <xdr:row>1</xdr:row>
      <xdr:rowOff>10585</xdr:rowOff>
    </xdr:from>
    <xdr:to>
      <xdr:col>9</xdr:col>
      <xdr:colOff>1270001</xdr:colOff>
      <xdr:row>6</xdr:row>
      <xdr:rowOff>243419</xdr:rowOff>
    </xdr:to>
    <xdr:sp macro="" textlink="">
      <xdr:nvSpPr>
        <xdr:cNvPr id="25" name="Flecha: a la derecha con bandas 24">
          <a:extLst>
            <a:ext uri="{FF2B5EF4-FFF2-40B4-BE49-F238E27FC236}">
              <a16:creationId xmlns:a16="http://schemas.microsoft.com/office/drawing/2014/main" id="{BDD62299-5AA1-435F-9F43-55FF74817FFD}"/>
            </a:ext>
          </a:extLst>
        </xdr:cNvPr>
        <xdr:cNvSpPr/>
      </xdr:nvSpPr>
      <xdr:spPr>
        <a:xfrm rot="16200000">
          <a:off x="9519709" y="566211"/>
          <a:ext cx="1576918" cy="867832"/>
        </a:xfrm>
        <a:prstGeom prst="stripedRightArrow">
          <a:avLst/>
        </a:prstGeom>
        <a:solidFill>
          <a:schemeClr val="bg2">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b="1">
              <a:latin typeface="+mj-lt"/>
            </a:rPr>
            <a:t>EFECTOS</a:t>
          </a:r>
        </a:p>
      </xdr:txBody>
    </xdr:sp>
    <xdr:clientData/>
  </xdr:twoCellAnchor>
  <xdr:twoCellAnchor>
    <xdr:from>
      <xdr:col>9</xdr:col>
      <xdr:colOff>406402</xdr:colOff>
      <xdr:row>9</xdr:row>
      <xdr:rowOff>14810</xdr:rowOff>
    </xdr:from>
    <xdr:to>
      <xdr:col>9</xdr:col>
      <xdr:colOff>1274234</xdr:colOff>
      <xdr:row>11</xdr:row>
      <xdr:rowOff>141811</xdr:rowOff>
    </xdr:to>
    <xdr:sp macro="" textlink="">
      <xdr:nvSpPr>
        <xdr:cNvPr id="26" name="Flecha: a la derecha con bandas 25">
          <a:extLst>
            <a:ext uri="{FF2B5EF4-FFF2-40B4-BE49-F238E27FC236}">
              <a16:creationId xmlns:a16="http://schemas.microsoft.com/office/drawing/2014/main" id="{FC043D13-09E2-4D3A-8F11-46B609D9FC9F}"/>
            </a:ext>
          </a:extLst>
        </xdr:cNvPr>
        <xdr:cNvSpPr/>
      </xdr:nvSpPr>
      <xdr:spPr>
        <a:xfrm rot="16200000">
          <a:off x="9523942" y="3808936"/>
          <a:ext cx="1576918" cy="867832"/>
        </a:xfrm>
        <a:prstGeom prst="stripedRightArrow">
          <a:avLst/>
        </a:prstGeom>
        <a:solidFill>
          <a:schemeClr val="bg2">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b="1">
              <a:latin typeface="+mj-lt"/>
            </a:rPr>
            <a:t>CAUSAS</a:t>
          </a:r>
        </a:p>
      </xdr:txBody>
    </xdr:sp>
    <xdr:clientData/>
  </xdr:twoCellAnchor>
  <xdr:twoCellAnchor>
    <xdr:from>
      <xdr:col>19</xdr:col>
      <xdr:colOff>406402</xdr:colOff>
      <xdr:row>1</xdr:row>
      <xdr:rowOff>14820</xdr:rowOff>
    </xdr:from>
    <xdr:to>
      <xdr:col>19</xdr:col>
      <xdr:colOff>1274234</xdr:colOff>
      <xdr:row>6</xdr:row>
      <xdr:rowOff>247654</xdr:rowOff>
    </xdr:to>
    <xdr:sp macro="" textlink="">
      <xdr:nvSpPr>
        <xdr:cNvPr id="28" name="Flecha: a la derecha con bandas 27">
          <a:extLst>
            <a:ext uri="{FF2B5EF4-FFF2-40B4-BE49-F238E27FC236}">
              <a16:creationId xmlns:a16="http://schemas.microsoft.com/office/drawing/2014/main" id="{4FA68859-FEF4-4728-B92D-DB1C059082E3}"/>
            </a:ext>
          </a:extLst>
        </xdr:cNvPr>
        <xdr:cNvSpPr/>
      </xdr:nvSpPr>
      <xdr:spPr>
        <a:xfrm rot="16200000">
          <a:off x="21334942" y="570446"/>
          <a:ext cx="1576918" cy="867832"/>
        </a:xfrm>
        <a:prstGeom prst="stripedRightArrow">
          <a:avLst/>
        </a:prstGeom>
        <a:solidFill>
          <a:schemeClr val="bg2">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b="1">
              <a:latin typeface="+mj-lt"/>
            </a:rPr>
            <a:t>FINES</a:t>
          </a:r>
        </a:p>
      </xdr:txBody>
    </xdr:sp>
    <xdr:clientData/>
  </xdr:twoCellAnchor>
  <xdr:twoCellAnchor>
    <xdr:from>
      <xdr:col>19</xdr:col>
      <xdr:colOff>410639</xdr:colOff>
      <xdr:row>9</xdr:row>
      <xdr:rowOff>8463</xdr:rowOff>
    </xdr:from>
    <xdr:to>
      <xdr:col>19</xdr:col>
      <xdr:colOff>1278471</xdr:colOff>
      <xdr:row>11</xdr:row>
      <xdr:rowOff>135464</xdr:rowOff>
    </xdr:to>
    <xdr:sp macro="" textlink="">
      <xdr:nvSpPr>
        <xdr:cNvPr id="29" name="Flecha: a la derecha con bandas 28">
          <a:extLst>
            <a:ext uri="{FF2B5EF4-FFF2-40B4-BE49-F238E27FC236}">
              <a16:creationId xmlns:a16="http://schemas.microsoft.com/office/drawing/2014/main" id="{DEF7F2AB-4502-4D08-BEEC-21A9228C9EC2}"/>
            </a:ext>
          </a:extLst>
        </xdr:cNvPr>
        <xdr:cNvSpPr/>
      </xdr:nvSpPr>
      <xdr:spPr>
        <a:xfrm rot="16200000">
          <a:off x="21339179" y="3802589"/>
          <a:ext cx="1576918" cy="867832"/>
        </a:xfrm>
        <a:prstGeom prst="stripedRightArrow">
          <a:avLst/>
        </a:prstGeom>
        <a:solidFill>
          <a:schemeClr val="bg2">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b="1">
              <a:latin typeface="+mj-lt"/>
            </a:rPr>
            <a:t>MEDIOS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2846784</xdr:colOff>
      <xdr:row>4</xdr:row>
      <xdr:rowOff>912019</xdr:rowOff>
    </xdr:from>
    <xdr:ext cx="65" cy="172227"/>
    <xdr:sp macro="" textlink="">
      <xdr:nvSpPr>
        <xdr:cNvPr id="2" name="CuadroTexto 1">
          <a:extLst>
            <a:ext uri="{FF2B5EF4-FFF2-40B4-BE49-F238E27FC236}">
              <a16:creationId xmlns:a16="http://schemas.microsoft.com/office/drawing/2014/main" id="{36F73BAF-AD0A-4387-9056-1B5B984B05F3}"/>
            </a:ext>
          </a:extLst>
        </xdr:cNvPr>
        <xdr:cNvSpPr txBox="1"/>
      </xdr:nvSpPr>
      <xdr:spPr>
        <a:xfrm>
          <a:off x="11905059" y="115014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57FC6-0BF7-40CB-A7C7-84079305ADEB}">
  <dimension ref="B1:AE22"/>
  <sheetViews>
    <sheetView zoomScaleNormal="100" workbookViewId="0">
      <selection activeCell="B8" sqref="B8:H8"/>
    </sheetView>
  </sheetViews>
  <sheetFormatPr baseColWidth="10" defaultColWidth="11.42578125" defaultRowHeight="15"/>
  <cols>
    <col min="1" max="1" width="1.85546875" customWidth="1"/>
    <col min="2" max="2" width="25.28515625" customWidth="1"/>
    <col min="3" max="3" width="10.7109375" customWidth="1"/>
    <col min="4" max="4" width="27.42578125" customWidth="1"/>
    <col min="5" max="5" width="10.7109375" customWidth="1"/>
    <col min="6" max="6" width="27.7109375" customWidth="1"/>
    <col min="7" max="7" width="10.7109375" customWidth="1"/>
    <col min="8" max="8" width="27.28515625" customWidth="1"/>
    <col min="9" max="9" width="3.7109375" customWidth="1"/>
    <col min="10" max="10" width="30.7109375" customWidth="1"/>
    <col min="11" max="11" width="4.7109375" customWidth="1"/>
    <col min="12" max="12" width="27.28515625" customWidth="1"/>
    <col min="13" max="13" width="10.7109375" customWidth="1"/>
    <col min="14" max="14" width="27.28515625" customWidth="1"/>
    <col min="15" max="15" width="10.7109375" customWidth="1"/>
    <col min="16" max="16" width="27.28515625" customWidth="1"/>
    <col min="17" max="17" width="10.7109375" customWidth="1"/>
    <col min="18" max="18" width="27.28515625" customWidth="1"/>
    <col min="19" max="19" width="3.7109375" customWidth="1"/>
    <col min="20" max="20" width="30.7109375" customWidth="1"/>
    <col min="21" max="21" width="3.7109375" customWidth="1"/>
    <col min="22" max="22" width="15.28515625" style="1" customWidth="1"/>
    <col min="23" max="23" width="91.42578125" style="1" customWidth="1"/>
    <col min="24" max="24" width="2.28515625" customWidth="1"/>
    <col min="25" max="25" width="93.42578125" style="1" bestFit="1" customWidth="1"/>
  </cols>
  <sheetData>
    <row r="1" spans="2:21" ht="15.75" thickBot="1"/>
    <row r="2" spans="2:21" ht="15.75" thickBot="1">
      <c r="B2" s="79" t="s">
        <v>0</v>
      </c>
      <c r="C2" s="80"/>
      <c r="D2" s="80"/>
      <c r="E2" s="80"/>
      <c r="F2" s="80"/>
      <c r="G2" s="80"/>
      <c r="H2" s="81"/>
      <c r="I2" s="16"/>
      <c r="J2" s="5"/>
      <c r="K2" s="5"/>
      <c r="L2" s="79" t="s">
        <v>1</v>
      </c>
      <c r="M2" s="80"/>
      <c r="N2" s="80"/>
      <c r="O2" s="80"/>
      <c r="P2" s="80"/>
      <c r="Q2" s="80"/>
      <c r="R2" s="81"/>
      <c r="S2" s="16"/>
      <c r="T2" s="2"/>
      <c r="U2" s="2"/>
    </row>
    <row r="3" spans="2:21">
      <c r="B3" s="13"/>
      <c r="C3" s="13"/>
      <c r="D3" s="13"/>
      <c r="E3" s="13"/>
      <c r="F3" s="13"/>
      <c r="G3" s="13"/>
      <c r="H3" s="13"/>
      <c r="I3" s="13"/>
      <c r="J3" s="2"/>
      <c r="K3" s="2"/>
      <c r="L3" s="13"/>
      <c r="M3" s="13"/>
      <c r="N3" s="13"/>
      <c r="O3" s="13"/>
      <c r="P3" s="13"/>
      <c r="Q3" s="13"/>
      <c r="R3" s="13"/>
      <c r="S3" s="13"/>
      <c r="T3" s="2"/>
      <c r="U3" s="2"/>
    </row>
    <row r="4" spans="2:21" ht="20.25" customHeight="1">
      <c r="B4" s="82" t="s">
        <v>2</v>
      </c>
      <c r="C4" s="82"/>
      <c r="D4" s="82"/>
      <c r="E4" s="82"/>
      <c r="F4" s="82"/>
      <c r="G4" s="82"/>
      <c r="H4" s="82"/>
      <c r="I4" s="10"/>
      <c r="J4" s="6"/>
      <c r="K4" s="6"/>
      <c r="L4" s="82" t="s">
        <v>3</v>
      </c>
      <c r="M4" s="82"/>
      <c r="N4" s="82"/>
      <c r="O4" s="82"/>
      <c r="P4" s="82"/>
      <c r="Q4" s="82"/>
      <c r="R4" s="82"/>
      <c r="S4" s="10"/>
      <c r="T4" s="2"/>
      <c r="U4" s="2"/>
    </row>
    <row r="5" spans="2:21" customFormat="1" ht="39.950000000000003" customHeight="1">
      <c r="B5" s="10"/>
      <c r="C5" s="10"/>
      <c r="D5" s="10"/>
      <c r="E5" s="10"/>
      <c r="F5" s="10"/>
      <c r="G5" s="10"/>
      <c r="H5" s="10"/>
      <c r="I5" s="10"/>
      <c r="J5" s="6"/>
      <c r="K5" s="6"/>
      <c r="L5" s="10"/>
      <c r="M5" s="10"/>
      <c r="N5" s="10"/>
      <c r="O5" s="10"/>
      <c r="P5" s="10"/>
      <c r="Q5" s="10"/>
      <c r="R5" s="10"/>
      <c r="S5" s="10"/>
      <c r="T5" s="2"/>
      <c r="U5" s="2"/>
    </row>
    <row r="6" spans="2:21">
      <c r="B6" s="82" t="s">
        <v>4</v>
      </c>
      <c r="C6" s="82"/>
      <c r="D6" s="82"/>
      <c r="E6" s="82"/>
      <c r="F6" s="82"/>
      <c r="G6" s="82"/>
      <c r="H6" s="82"/>
      <c r="I6" s="10"/>
      <c r="J6" s="6"/>
      <c r="K6" s="6"/>
      <c r="L6" s="82" t="s">
        <v>5</v>
      </c>
      <c r="M6" s="82"/>
      <c r="N6" s="82"/>
      <c r="O6" s="82"/>
      <c r="P6" s="82"/>
      <c r="Q6" s="82"/>
      <c r="R6" s="82"/>
      <c r="S6" s="10"/>
      <c r="T6" s="2"/>
      <c r="U6" s="2"/>
    </row>
    <row r="7" spans="2:21" customFormat="1" ht="39.950000000000003" customHeight="1">
      <c r="B7" s="10"/>
      <c r="C7" s="10"/>
      <c r="D7" s="10"/>
      <c r="E7" s="10"/>
      <c r="F7" s="10"/>
      <c r="G7" s="10"/>
      <c r="H7" s="10"/>
      <c r="I7" s="10"/>
      <c r="J7" s="6"/>
      <c r="K7" s="6"/>
      <c r="L7" s="10"/>
      <c r="M7" s="10"/>
      <c r="N7" s="10"/>
      <c r="O7" s="10"/>
      <c r="P7" s="10"/>
      <c r="Q7" s="10"/>
      <c r="R7" s="10"/>
      <c r="S7" s="10"/>
      <c r="T7" s="2"/>
      <c r="U7" s="2"/>
    </row>
    <row r="8" spans="2:21" ht="69" customHeight="1">
      <c r="B8" s="83" t="s">
        <v>6</v>
      </c>
      <c r="C8" s="83"/>
      <c r="D8" s="83"/>
      <c r="E8" s="83"/>
      <c r="F8" s="83"/>
      <c r="G8" s="83"/>
      <c r="H8" s="83"/>
      <c r="I8" s="11"/>
      <c r="J8" s="15" t="s">
        <v>7</v>
      </c>
      <c r="K8" s="7"/>
      <c r="L8" s="83" t="s">
        <v>8</v>
      </c>
      <c r="M8" s="83"/>
      <c r="N8" s="83"/>
      <c r="O8" s="83"/>
      <c r="P8" s="83"/>
      <c r="Q8" s="83"/>
      <c r="R8" s="83"/>
      <c r="S8" s="11"/>
      <c r="T8" s="15" t="s">
        <v>9</v>
      </c>
      <c r="U8" s="3"/>
    </row>
    <row r="9" spans="2:21" customFormat="1" ht="39.950000000000003" customHeight="1">
      <c r="B9" s="10"/>
      <c r="C9" s="11"/>
      <c r="D9" s="10"/>
      <c r="E9" s="11"/>
      <c r="F9" s="10"/>
      <c r="G9" s="11"/>
      <c r="H9" s="10"/>
      <c r="I9" s="10"/>
      <c r="J9" s="7"/>
      <c r="K9" s="7"/>
      <c r="L9" s="10"/>
      <c r="M9" s="11"/>
      <c r="N9" s="10"/>
      <c r="O9" s="11"/>
      <c r="P9" s="10"/>
      <c r="Q9" s="11"/>
      <c r="R9" s="10"/>
      <c r="S9" s="10"/>
      <c r="T9" s="3"/>
      <c r="U9" s="3"/>
    </row>
    <row r="10" spans="2:21" ht="74.25" customHeight="1">
      <c r="B10" s="14" t="s">
        <v>10</v>
      </c>
      <c r="C10" s="12"/>
      <c r="D10" s="14" t="s">
        <v>11</v>
      </c>
      <c r="E10" s="12"/>
      <c r="F10" s="14" t="s">
        <v>12</v>
      </c>
      <c r="G10" s="12"/>
      <c r="H10" s="14" t="s">
        <v>13</v>
      </c>
      <c r="I10" s="11"/>
      <c r="J10" s="8"/>
      <c r="K10" s="8"/>
      <c r="L10" s="14" t="s">
        <v>14</v>
      </c>
      <c r="M10" s="12"/>
      <c r="N10" s="14" t="s">
        <v>15</v>
      </c>
      <c r="O10" s="12"/>
      <c r="P10" s="14" t="s">
        <v>16</v>
      </c>
      <c r="Q10" s="12"/>
      <c r="R10" s="14" t="s">
        <v>17</v>
      </c>
      <c r="S10" s="11"/>
      <c r="T10" s="2"/>
      <c r="U10" s="2"/>
    </row>
    <row r="11" spans="2:21" customFormat="1" ht="39.950000000000003" customHeight="1">
      <c r="B11" s="10"/>
      <c r="C11" s="11"/>
      <c r="D11" s="10"/>
      <c r="E11" s="11"/>
      <c r="F11" s="10"/>
      <c r="G11" s="11"/>
      <c r="H11" s="10"/>
      <c r="I11" s="10"/>
      <c r="J11" s="8"/>
      <c r="K11" s="8"/>
      <c r="L11" s="10"/>
      <c r="M11" s="11"/>
      <c r="N11" s="10"/>
      <c r="O11" s="11"/>
      <c r="P11" s="10"/>
      <c r="Q11" s="11"/>
      <c r="R11" s="10"/>
      <c r="S11" s="10"/>
      <c r="T11" s="2"/>
      <c r="U11" s="2"/>
    </row>
    <row r="12" spans="2:21" ht="30">
      <c r="B12" s="14" t="s">
        <v>18</v>
      </c>
      <c r="C12" s="11"/>
      <c r="D12" s="82" t="s">
        <v>19</v>
      </c>
      <c r="E12" s="82"/>
      <c r="F12" s="82"/>
      <c r="G12" s="82"/>
      <c r="H12" s="82"/>
      <c r="I12" s="10"/>
      <c r="J12" s="6"/>
      <c r="K12" s="6"/>
      <c r="L12" s="14" t="s">
        <v>20</v>
      </c>
      <c r="M12" s="11"/>
      <c r="N12" s="82" t="s">
        <v>21</v>
      </c>
      <c r="O12" s="82"/>
      <c r="P12" s="82"/>
      <c r="Q12" s="82"/>
      <c r="R12" s="82"/>
      <c r="S12" s="10"/>
      <c r="T12" s="4"/>
      <c r="U12" s="4"/>
    </row>
    <row r="13" spans="2:21">
      <c r="B13" s="2"/>
      <c r="C13" s="2"/>
      <c r="D13" s="2"/>
      <c r="E13" s="2"/>
      <c r="F13" s="2"/>
      <c r="G13" s="2"/>
      <c r="H13" s="2"/>
      <c r="I13" s="2"/>
      <c r="J13" s="2"/>
      <c r="K13" s="2"/>
      <c r="L13" s="2"/>
      <c r="M13" s="2"/>
      <c r="N13" s="2"/>
      <c r="O13" s="2"/>
      <c r="P13" s="2"/>
      <c r="Q13" s="2"/>
      <c r="R13" s="2"/>
      <c r="S13" s="2"/>
      <c r="T13" s="2"/>
      <c r="U13" s="2"/>
    </row>
    <row r="14" spans="2:21">
      <c r="B14" s="2"/>
      <c r="C14" s="2"/>
      <c r="D14" s="2"/>
      <c r="E14" s="2"/>
      <c r="F14" s="2"/>
      <c r="G14" s="2"/>
      <c r="H14" s="2"/>
      <c r="I14" s="2"/>
      <c r="J14" s="2"/>
      <c r="K14" s="2"/>
      <c r="L14" s="2"/>
      <c r="M14" s="2"/>
      <c r="N14" s="2"/>
      <c r="O14" s="2"/>
      <c r="P14" s="2"/>
      <c r="Q14" s="2"/>
      <c r="R14" s="2"/>
      <c r="S14" s="2"/>
      <c r="T14" s="2"/>
      <c r="U14" s="2"/>
    </row>
    <row r="15" spans="2:21">
      <c r="B15" s="2"/>
      <c r="C15" s="2"/>
      <c r="D15" s="2"/>
      <c r="E15" s="2"/>
      <c r="F15" s="2"/>
      <c r="G15" s="2"/>
      <c r="H15" s="2"/>
      <c r="I15" s="2"/>
      <c r="J15" s="2"/>
      <c r="K15" s="2"/>
      <c r="L15" s="2"/>
      <c r="M15" s="2"/>
      <c r="N15" s="2"/>
      <c r="O15" s="2"/>
      <c r="P15" s="2"/>
      <c r="Q15" s="2"/>
      <c r="R15" s="2"/>
      <c r="S15" s="2"/>
      <c r="T15" s="2"/>
      <c r="U15" s="2"/>
    </row>
    <row r="16" spans="2:21">
      <c r="B16" s="2"/>
      <c r="C16" s="2"/>
      <c r="D16" s="2"/>
      <c r="E16" s="2"/>
      <c r="F16" s="2"/>
      <c r="G16" s="2"/>
      <c r="H16" s="2"/>
      <c r="I16" s="2"/>
      <c r="J16" s="2"/>
      <c r="K16" s="2"/>
      <c r="L16" s="2"/>
      <c r="M16" s="2"/>
      <c r="N16" s="2"/>
      <c r="O16" s="2"/>
      <c r="P16" s="2"/>
      <c r="Q16" s="2"/>
      <c r="R16" s="2"/>
      <c r="S16" s="2"/>
      <c r="T16" s="2"/>
      <c r="U16" s="2"/>
    </row>
    <row r="17" spans="2:31" ht="15" customHeight="1">
      <c r="B17" s="2"/>
      <c r="C17" s="2"/>
      <c r="D17" s="2"/>
      <c r="E17" s="2"/>
      <c r="F17" s="2"/>
      <c r="G17" s="2"/>
      <c r="H17" s="17"/>
      <c r="I17" s="17"/>
      <c r="J17" s="17"/>
      <c r="K17" s="17"/>
      <c r="L17" s="2"/>
      <c r="M17" s="2"/>
      <c r="N17" s="2"/>
      <c r="O17" s="2"/>
      <c r="P17" s="2"/>
      <c r="Q17" s="2"/>
      <c r="R17" s="2"/>
      <c r="S17" s="2"/>
      <c r="T17" s="2"/>
      <c r="U17" s="2"/>
    </row>
    <row r="18" spans="2:31" ht="15" customHeight="1">
      <c r="B18" s="2"/>
      <c r="C18" s="2"/>
      <c r="D18" s="2"/>
      <c r="E18" s="2"/>
      <c r="F18" s="2"/>
      <c r="G18" s="2"/>
      <c r="H18" s="17"/>
      <c r="I18" s="17"/>
      <c r="J18" s="17"/>
      <c r="K18" s="17"/>
      <c r="L18" s="2"/>
      <c r="M18" s="2"/>
      <c r="N18" s="2"/>
      <c r="O18" s="2"/>
      <c r="P18" s="2"/>
      <c r="Q18" s="2"/>
      <c r="R18" s="2"/>
      <c r="S18" s="2"/>
      <c r="T18" s="2"/>
      <c r="U18" s="2"/>
    </row>
    <row r="19" spans="2:31">
      <c r="B19" s="2"/>
      <c r="C19" s="2"/>
      <c r="D19" s="2"/>
      <c r="E19" s="2"/>
      <c r="F19" s="2"/>
      <c r="G19" s="2"/>
      <c r="H19" s="2"/>
      <c r="I19" s="2"/>
      <c r="J19" s="2"/>
      <c r="K19" s="2"/>
      <c r="L19" s="2"/>
      <c r="M19" s="2"/>
      <c r="N19" s="2"/>
      <c r="O19" s="2"/>
      <c r="P19" s="2"/>
      <c r="Q19" s="2"/>
      <c r="R19" s="2"/>
      <c r="S19" s="2"/>
      <c r="T19" s="2"/>
      <c r="U19" s="2"/>
    </row>
    <row r="20" spans="2:31">
      <c r="B20" s="2"/>
      <c r="C20" s="2"/>
      <c r="D20" s="2"/>
      <c r="E20" s="2"/>
      <c r="F20" s="2"/>
      <c r="G20" s="2"/>
      <c r="H20" s="2"/>
      <c r="I20" s="2"/>
      <c r="J20" s="2"/>
      <c r="K20" s="2"/>
      <c r="L20" s="2"/>
      <c r="M20" s="2"/>
      <c r="N20" s="2"/>
      <c r="O20" s="2"/>
      <c r="P20" s="2"/>
      <c r="Q20" s="2"/>
      <c r="R20" s="2"/>
      <c r="S20" s="2"/>
      <c r="T20" s="2"/>
      <c r="U20" s="2"/>
    </row>
    <row r="21" spans="2:31" ht="18.75">
      <c r="V21"/>
      <c r="W21"/>
      <c r="Y21"/>
      <c r="AE21" s="9"/>
    </row>
    <row r="22" spans="2:31" ht="18.75">
      <c r="AE22" s="9"/>
    </row>
  </sheetData>
  <mergeCells count="10">
    <mergeCell ref="L2:R2"/>
    <mergeCell ref="B4:H4"/>
    <mergeCell ref="B2:H2"/>
    <mergeCell ref="B6:H6"/>
    <mergeCell ref="D12:H12"/>
    <mergeCell ref="L4:R4"/>
    <mergeCell ref="L6:R6"/>
    <mergeCell ref="B8:H8"/>
    <mergeCell ref="L8:R8"/>
    <mergeCell ref="N12:R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8126-CECF-4C61-9079-8520EBD7B20D}">
  <dimension ref="A1:CS19"/>
  <sheetViews>
    <sheetView tabSelected="1" zoomScale="60" zoomScaleNormal="60" workbookViewId="0">
      <pane xSplit="4" ySplit="3" topLeftCell="BD5" activePane="bottomRight" state="frozen"/>
      <selection pane="topRight" activeCell="E1" sqref="E1"/>
      <selection pane="bottomLeft" activeCell="A4" sqref="A4"/>
      <selection pane="bottomRight" activeCell="BQ17" sqref="BQ17"/>
    </sheetView>
  </sheetViews>
  <sheetFormatPr baseColWidth="10" defaultColWidth="11.42578125" defaultRowHeight="15"/>
  <cols>
    <col min="1" max="1" width="16.28515625" style="45" bestFit="1" customWidth="1"/>
    <col min="2" max="2" width="16.5703125" style="45" customWidth="1"/>
    <col min="3" max="5" width="30.7109375" style="45" customWidth="1"/>
    <col min="6" max="6" width="43.85546875" style="45" customWidth="1"/>
    <col min="7" max="7" width="13.7109375" style="45" customWidth="1"/>
    <col min="8" max="8" width="13.85546875" style="45" customWidth="1"/>
    <col min="9" max="9" width="15.140625" style="45" customWidth="1"/>
    <col min="10" max="10" width="12.42578125" style="45" customWidth="1"/>
    <col min="11" max="12" width="30.7109375" style="45" customWidth="1"/>
    <col min="13" max="13" width="30" style="46" bestFit="1" customWidth="1"/>
    <col min="14" max="14" width="11.5703125" style="46" bestFit="1" customWidth="1"/>
    <col min="15" max="15" width="12" style="46" bestFit="1" customWidth="1"/>
    <col min="16" max="16" width="16.28515625" style="46" bestFit="1" customWidth="1"/>
    <col min="17" max="17" width="12.42578125" style="46" bestFit="1" customWidth="1"/>
    <col min="18" max="18" width="12.5703125" style="46" bestFit="1" customWidth="1"/>
    <col min="19" max="19" width="13.42578125" style="46" customWidth="1"/>
    <col min="20" max="20" width="12.5703125" style="46" customWidth="1"/>
    <col min="21" max="21" width="12.42578125" style="46" customWidth="1"/>
    <col min="22" max="22" width="14.7109375" style="46" customWidth="1"/>
    <col min="23" max="23" width="12.7109375" style="46" customWidth="1"/>
    <col min="24" max="24" width="12.85546875" style="46" customWidth="1"/>
    <col min="25" max="25" width="38.42578125" style="46" customWidth="1"/>
    <col min="26" max="26" width="8.28515625" style="46" bestFit="1" customWidth="1"/>
    <col min="27" max="27" width="8.7109375" style="46" bestFit="1" customWidth="1"/>
    <col min="28" max="28" width="13.5703125" style="46" bestFit="1" customWidth="1"/>
    <col min="29" max="29" width="18.28515625" style="46" bestFit="1" customWidth="1"/>
    <col min="30" max="30" width="12.42578125" style="46" bestFit="1" customWidth="1"/>
    <col min="31" max="31" width="10.7109375" style="46" bestFit="1" customWidth="1"/>
    <col min="32" max="32" width="14" style="46" bestFit="1" customWidth="1"/>
    <col min="33" max="33" width="10.42578125" style="46" bestFit="1" customWidth="1"/>
    <col min="34" max="34" width="27.85546875" style="46" bestFit="1" customWidth="1"/>
    <col min="35" max="35" width="12" style="46" hidden="1" customWidth="1"/>
    <col min="36" max="36" width="7.140625" style="46" hidden="1" customWidth="1"/>
    <col min="37" max="37" width="14.42578125" style="46" hidden="1" customWidth="1"/>
    <col min="38" max="38" width="19.5703125" style="46" hidden="1" customWidth="1"/>
    <col min="39" max="39" width="18.42578125" style="46" customWidth="1"/>
    <col min="40" max="42" width="14.85546875" style="46" customWidth="1"/>
    <col min="43" max="43" width="16.85546875" style="46" customWidth="1"/>
    <col min="44" max="44" width="12.85546875" style="46" customWidth="1"/>
    <col min="45" max="45" width="44.140625" style="46" customWidth="1"/>
    <col min="46" max="46" width="33.28515625" style="46" hidden="1" customWidth="1"/>
    <col min="47" max="47" width="26" style="46" hidden="1" customWidth="1"/>
    <col min="48" max="48" width="34.7109375" style="46" hidden="1" customWidth="1"/>
    <col min="49" max="49" width="4.7109375" style="46" hidden="1" customWidth="1"/>
    <col min="50" max="50" width="13.85546875" style="46" customWidth="1"/>
    <col min="51" max="52" width="13" style="46" customWidth="1"/>
    <col min="53" max="53" width="15.42578125" style="46" customWidth="1"/>
    <col min="54" max="54" width="16.85546875" style="46" customWidth="1"/>
    <col min="55" max="55" width="12.85546875" style="46" customWidth="1"/>
    <col min="56" max="56" width="30" style="46" customWidth="1"/>
    <col min="57" max="57" width="38" style="46" hidden="1" customWidth="1"/>
    <col min="58" max="58" width="29.7109375" style="46" hidden="1" customWidth="1"/>
    <col min="59" max="59" width="25.140625" style="46" hidden="1" customWidth="1"/>
    <col min="60" max="60" width="37.140625" style="46" hidden="1" customWidth="1"/>
    <col min="61" max="61" width="14.140625" style="46" customWidth="1"/>
    <col min="62" max="62" width="10.85546875" style="46" customWidth="1"/>
    <col min="63" max="63" width="12.7109375" style="46" customWidth="1"/>
    <col min="64" max="64" width="14.28515625" style="46" customWidth="1"/>
    <col min="65" max="65" width="19.28515625" style="46" customWidth="1"/>
    <col min="66" max="66" width="12.7109375" style="46" customWidth="1"/>
    <col min="67" max="67" width="32.7109375" style="46" bestFit="1" customWidth="1"/>
    <col min="68" max="69" width="15.7109375" style="46" customWidth="1"/>
    <col min="70" max="70" width="18" style="46" bestFit="1" customWidth="1"/>
    <col min="71" max="71" width="23.7109375" style="46" bestFit="1" customWidth="1"/>
    <col min="72" max="72" width="42.42578125" style="46" customWidth="1"/>
    <col min="73" max="74" width="33.140625" style="46" customWidth="1"/>
    <col min="75" max="75" width="33.140625" style="47" customWidth="1"/>
    <col min="76" max="76" width="33.140625" style="50" customWidth="1"/>
    <col min="77" max="77" width="25.140625" style="49" customWidth="1"/>
    <col min="78" max="89" width="15.7109375" style="49" customWidth="1"/>
    <col min="90" max="90" width="33.140625" style="40" hidden="1" customWidth="1"/>
    <col min="91" max="91" width="41" style="40" hidden="1" customWidth="1"/>
    <col min="92" max="92" width="34.140625" style="40" hidden="1" customWidth="1"/>
    <col min="93" max="93" width="32.85546875" style="40" hidden="1" customWidth="1"/>
    <col min="94" max="94" width="46.7109375" style="40" hidden="1" customWidth="1"/>
    <col min="95" max="95" width="43.42578125" style="40" hidden="1" customWidth="1"/>
    <col min="96" max="96" width="76.85546875" style="40" customWidth="1"/>
    <col min="97" max="97" width="11.42578125" style="40"/>
    <col min="98" max="16384" width="11.42578125" style="22"/>
  </cols>
  <sheetData>
    <row r="1" spans="1:97" ht="19.5" customHeight="1">
      <c r="A1" s="108" t="s">
        <v>22</v>
      </c>
      <c r="B1" s="85" t="s">
        <v>23</v>
      </c>
      <c r="C1" s="85" t="s">
        <v>24</v>
      </c>
      <c r="D1" s="85" t="s">
        <v>25</v>
      </c>
      <c r="E1" s="85"/>
      <c r="F1" s="85"/>
      <c r="G1" s="85"/>
      <c r="H1" s="85"/>
      <c r="I1" s="85"/>
      <c r="J1" s="85"/>
      <c r="K1" s="85" t="s">
        <v>26</v>
      </c>
      <c r="L1" s="85" t="s">
        <v>27</v>
      </c>
      <c r="M1" s="85" t="s">
        <v>28</v>
      </c>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116" t="s">
        <v>29</v>
      </c>
      <c r="BU1" s="117"/>
      <c r="BV1" s="117"/>
      <c r="BW1" s="117"/>
      <c r="BX1" s="117"/>
      <c r="BY1" s="117"/>
      <c r="BZ1" s="117"/>
      <c r="CA1" s="117"/>
      <c r="CB1" s="117"/>
      <c r="CC1" s="117"/>
      <c r="CD1" s="117"/>
      <c r="CE1" s="117"/>
      <c r="CF1" s="117"/>
      <c r="CG1" s="117"/>
      <c r="CH1" s="117"/>
      <c r="CI1" s="117"/>
      <c r="CJ1" s="117"/>
      <c r="CK1" s="118"/>
      <c r="CL1" s="87" t="s">
        <v>30</v>
      </c>
      <c r="CM1" s="87"/>
      <c r="CN1" s="87"/>
      <c r="CO1" s="87"/>
      <c r="CP1" s="87" t="s">
        <v>31</v>
      </c>
      <c r="CQ1" s="87"/>
      <c r="CR1" s="20"/>
      <c r="CS1" s="21"/>
    </row>
    <row r="2" spans="1:97" ht="23.25" customHeight="1">
      <c r="A2" s="108"/>
      <c r="B2" s="85"/>
      <c r="C2" s="85"/>
      <c r="D2" s="85"/>
      <c r="E2" s="85"/>
      <c r="F2" s="85"/>
      <c r="G2" s="85"/>
      <c r="H2" s="85"/>
      <c r="I2" s="85"/>
      <c r="J2" s="85"/>
      <c r="K2" s="85"/>
      <c r="L2" s="85"/>
      <c r="M2" s="85" t="s">
        <v>32</v>
      </c>
      <c r="N2" s="85" t="s">
        <v>33</v>
      </c>
      <c r="O2" s="85"/>
      <c r="P2" s="85"/>
      <c r="Q2" s="85"/>
      <c r="R2" s="85"/>
      <c r="S2" s="119" t="s">
        <v>34</v>
      </c>
      <c r="T2" s="120"/>
      <c r="U2" s="120"/>
      <c r="V2" s="120"/>
      <c r="W2" s="120"/>
      <c r="X2" s="120"/>
      <c r="Y2" s="120"/>
      <c r="Z2" s="120"/>
      <c r="AA2" s="120"/>
      <c r="AB2" s="120"/>
      <c r="AC2" s="121"/>
      <c r="AD2" s="123" t="s">
        <v>35</v>
      </c>
      <c r="AE2" s="123"/>
      <c r="AF2" s="123"/>
      <c r="AG2" s="123"/>
      <c r="AH2" s="123"/>
      <c r="AI2" s="123"/>
      <c r="AJ2" s="123"/>
      <c r="AK2" s="123"/>
      <c r="AL2" s="123"/>
      <c r="AM2" s="85" t="s">
        <v>36</v>
      </c>
      <c r="AN2" s="85"/>
      <c r="AO2" s="85"/>
      <c r="AP2" s="85"/>
      <c r="AQ2" s="85"/>
      <c r="AR2" s="85"/>
      <c r="AS2" s="85"/>
      <c r="AT2" s="85"/>
      <c r="AU2" s="85"/>
      <c r="AV2" s="85"/>
      <c r="AW2" s="85"/>
      <c r="AX2" s="85" t="s">
        <v>37</v>
      </c>
      <c r="AY2" s="85"/>
      <c r="AZ2" s="85"/>
      <c r="BA2" s="85"/>
      <c r="BB2" s="85"/>
      <c r="BC2" s="85"/>
      <c r="BD2" s="85"/>
      <c r="BE2" s="85"/>
      <c r="BF2" s="85"/>
      <c r="BG2" s="85"/>
      <c r="BH2" s="85"/>
      <c r="BI2" s="85" t="s">
        <v>38</v>
      </c>
      <c r="BJ2" s="85"/>
      <c r="BK2" s="85"/>
      <c r="BL2" s="85"/>
      <c r="BM2" s="85"/>
      <c r="BN2" s="85"/>
      <c r="BO2" s="85"/>
      <c r="BP2" s="85"/>
      <c r="BQ2" s="85"/>
      <c r="BR2" s="85"/>
      <c r="BS2" s="85"/>
      <c r="BT2" s="85" t="s">
        <v>39</v>
      </c>
      <c r="BU2" s="124" t="s">
        <v>40</v>
      </c>
      <c r="BV2" s="124"/>
      <c r="BW2" s="125" t="s">
        <v>41</v>
      </c>
      <c r="BX2" s="125" t="s">
        <v>42</v>
      </c>
      <c r="BY2" s="85" t="s">
        <v>43</v>
      </c>
      <c r="BZ2" s="92" t="s">
        <v>44</v>
      </c>
      <c r="CA2" s="93"/>
      <c r="CB2" s="93"/>
      <c r="CC2" s="93"/>
      <c r="CD2" s="93"/>
      <c r="CE2" s="93"/>
      <c r="CF2" s="93"/>
      <c r="CG2" s="93"/>
      <c r="CH2" s="93"/>
      <c r="CI2" s="93"/>
      <c r="CJ2" s="93"/>
      <c r="CK2" s="94"/>
      <c r="CL2" s="87"/>
      <c r="CM2" s="87"/>
      <c r="CN2" s="87"/>
      <c r="CO2" s="87"/>
      <c r="CP2" s="87"/>
      <c r="CQ2" s="87"/>
      <c r="CR2" s="20"/>
      <c r="CS2" s="21"/>
    </row>
    <row r="3" spans="1:97" ht="76.5">
      <c r="A3" s="108"/>
      <c r="B3" s="85"/>
      <c r="C3" s="85"/>
      <c r="D3" s="18" t="s">
        <v>45</v>
      </c>
      <c r="E3" s="18" t="s">
        <v>46</v>
      </c>
      <c r="F3" s="18" t="s">
        <v>47</v>
      </c>
      <c r="G3" s="18" t="s">
        <v>48</v>
      </c>
      <c r="H3" s="18" t="s">
        <v>49</v>
      </c>
      <c r="I3" s="18" t="s">
        <v>50</v>
      </c>
      <c r="J3" s="18" t="s">
        <v>51</v>
      </c>
      <c r="K3" s="85"/>
      <c r="L3" s="85"/>
      <c r="M3" s="85"/>
      <c r="N3" s="18" t="s">
        <v>52</v>
      </c>
      <c r="O3" s="18" t="s">
        <v>53</v>
      </c>
      <c r="P3" s="18" t="s">
        <v>54</v>
      </c>
      <c r="Q3" s="18" t="s">
        <v>55</v>
      </c>
      <c r="R3" s="18" t="s">
        <v>56</v>
      </c>
      <c r="S3" s="18" t="s">
        <v>57</v>
      </c>
      <c r="T3" s="18" t="s">
        <v>58</v>
      </c>
      <c r="U3" s="18" t="s">
        <v>59</v>
      </c>
      <c r="V3" s="51" t="s">
        <v>60</v>
      </c>
      <c r="W3" s="18" t="s">
        <v>61</v>
      </c>
      <c r="X3" s="18" t="s">
        <v>62</v>
      </c>
      <c r="Y3" s="18" t="s">
        <v>63</v>
      </c>
      <c r="Z3" s="18" t="s">
        <v>64</v>
      </c>
      <c r="AA3" s="18" t="s">
        <v>65</v>
      </c>
      <c r="AB3" s="18" t="s">
        <v>66</v>
      </c>
      <c r="AC3" s="23" t="s">
        <v>67</v>
      </c>
      <c r="AD3" s="18" t="s">
        <v>57</v>
      </c>
      <c r="AE3" s="18" t="s">
        <v>58</v>
      </c>
      <c r="AF3" s="18" t="s">
        <v>61</v>
      </c>
      <c r="AG3" s="18" t="s">
        <v>62</v>
      </c>
      <c r="AH3" s="18" t="s">
        <v>63</v>
      </c>
      <c r="AI3" s="18" t="s">
        <v>64</v>
      </c>
      <c r="AJ3" s="18" t="s">
        <v>65</v>
      </c>
      <c r="AK3" s="18" t="s">
        <v>66</v>
      </c>
      <c r="AL3" s="23" t="s">
        <v>67</v>
      </c>
      <c r="AM3" s="18" t="s">
        <v>57</v>
      </c>
      <c r="AN3" s="18" t="s">
        <v>58</v>
      </c>
      <c r="AO3" s="18" t="s">
        <v>59</v>
      </c>
      <c r="AP3" s="51" t="s">
        <v>60</v>
      </c>
      <c r="AQ3" s="18" t="s">
        <v>61</v>
      </c>
      <c r="AR3" s="18" t="s">
        <v>62</v>
      </c>
      <c r="AS3" s="18" t="s">
        <v>63</v>
      </c>
      <c r="AT3" s="18" t="s">
        <v>64</v>
      </c>
      <c r="AU3" s="18" t="s">
        <v>65</v>
      </c>
      <c r="AV3" s="18" t="s">
        <v>66</v>
      </c>
      <c r="AW3" s="23" t="s">
        <v>67</v>
      </c>
      <c r="AX3" s="18" t="s">
        <v>57</v>
      </c>
      <c r="AY3" s="18" t="s">
        <v>58</v>
      </c>
      <c r="AZ3" s="18" t="s">
        <v>59</v>
      </c>
      <c r="BA3" s="51" t="s">
        <v>60</v>
      </c>
      <c r="BB3" s="18" t="s">
        <v>61</v>
      </c>
      <c r="BC3" s="18" t="s">
        <v>62</v>
      </c>
      <c r="BD3" s="18" t="s">
        <v>63</v>
      </c>
      <c r="BE3" s="18" t="s">
        <v>64</v>
      </c>
      <c r="BF3" s="18" t="s">
        <v>65</v>
      </c>
      <c r="BG3" s="18" t="s">
        <v>66</v>
      </c>
      <c r="BH3" s="23" t="s">
        <v>67</v>
      </c>
      <c r="BI3" s="18" t="s">
        <v>57</v>
      </c>
      <c r="BJ3" s="18" t="s">
        <v>58</v>
      </c>
      <c r="BK3" s="18" t="s">
        <v>59</v>
      </c>
      <c r="BL3" s="51" t="s">
        <v>60</v>
      </c>
      <c r="BM3" s="18" t="s">
        <v>61</v>
      </c>
      <c r="BN3" s="18" t="s">
        <v>62</v>
      </c>
      <c r="BO3" s="18" t="s">
        <v>63</v>
      </c>
      <c r="BP3" s="18" t="s">
        <v>64</v>
      </c>
      <c r="BQ3" s="18" t="s">
        <v>65</v>
      </c>
      <c r="BR3" s="18" t="s">
        <v>66</v>
      </c>
      <c r="BS3" s="23" t="s">
        <v>67</v>
      </c>
      <c r="BT3" s="85"/>
      <c r="BU3" s="18" t="s">
        <v>68</v>
      </c>
      <c r="BV3" s="18" t="s">
        <v>69</v>
      </c>
      <c r="BW3" s="125"/>
      <c r="BX3" s="125"/>
      <c r="BY3" s="85"/>
      <c r="BZ3" s="18" t="s">
        <v>70</v>
      </c>
      <c r="CA3" s="18" t="s">
        <v>71</v>
      </c>
      <c r="CB3" s="18" t="s">
        <v>72</v>
      </c>
      <c r="CC3" s="18" t="s">
        <v>73</v>
      </c>
      <c r="CD3" s="18" t="s">
        <v>74</v>
      </c>
      <c r="CE3" s="18" t="s">
        <v>75</v>
      </c>
      <c r="CF3" s="18" t="s">
        <v>76</v>
      </c>
      <c r="CG3" s="18" t="s">
        <v>77</v>
      </c>
      <c r="CH3" s="18" t="s">
        <v>78</v>
      </c>
      <c r="CI3" s="18" t="s">
        <v>79</v>
      </c>
      <c r="CJ3" s="18" t="s">
        <v>80</v>
      </c>
      <c r="CK3" s="18" t="s">
        <v>81</v>
      </c>
      <c r="CL3" s="19" t="s">
        <v>82</v>
      </c>
      <c r="CM3" s="19" t="s">
        <v>64</v>
      </c>
      <c r="CN3" s="19" t="s">
        <v>65</v>
      </c>
      <c r="CO3" s="19" t="s">
        <v>66</v>
      </c>
      <c r="CP3" s="19" t="s">
        <v>83</v>
      </c>
      <c r="CQ3" s="19" t="s">
        <v>84</v>
      </c>
      <c r="CR3" s="24" t="s">
        <v>85</v>
      </c>
      <c r="CS3" s="21"/>
    </row>
    <row r="4" spans="1:97" s="41" customFormat="1" ht="409.5">
      <c r="A4" s="25" t="s">
        <v>86</v>
      </c>
      <c r="B4" s="25" t="s">
        <v>87</v>
      </c>
      <c r="C4" s="26" t="s">
        <v>88</v>
      </c>
      <c r="D4" s="27" t="s">
        <v>89</v>
      </c>
      <c r="E4" s="27" t="s">
        <v>90</v>
      </c>
      <c r="F4" s="28" t="s">
        <v>91</v>
      </c>
      <c r="G4" s="27" t="s">
        <v>92</v>
      </c>
      <c r="H4" s="27" t="s">
        <v>93</v>
      </c>
      <c r="I4" s="27" t="s">
        <v>94</v>
      </c>
      <c r="J4" s="27" t="s">
        <v>95</v>
      </c>
      <c r="K4" s="27" t="s">
        <v>96</v>
      </c>
      <c r="L4" s="27" t="s">
        <v>97</v>
      </c>
      <c r="M4" s="28" t="s">
        <v>98</v>
      </c>
      <c r="N4" s="29">
        <v>0.93</v>
      </c>
      <c r="O4" s="30"/>
      <c r="P4" s="30">
        <f t="shared" ref="P4:P18" si="0">IF(ISERROR((-1)*(100-((O4*100)/N4))),"",((-1)*(100-((O4*100)/N4))))</f>
        <v>-100</v>
      </c>
      <c r="Q4" s="30" t="str">
        <f>IF(ISERROR(IF(M$14="Ascendente",(IF(AND(P4&gt;=(-5),P4&lt;=15),"Aceptable",(IF(AND(P4&gt;=(-10),P4&lt;(-5)),"Riesgo","Crítico")))),(IF(AND(P4&gt;=(-15),P4&lt;=5),"Aceptable",(IF(AND(P4&gt;5,P4&lt;=15),"Riesgo","Crítico")))))),"",(IF(M4="Ascendente",(IF(AND(P4&gt;=(-5),P4&lt;=15),"Aceptable",(IF(AND(P4&gt;=(-10),P4&lt;(-5)),"Riesgo","Crítico")))),(IF(AND(P4&gt;=(-15),P4&lt;=5),"Aceptable",(IF(AND(P4&gt;5,P4&lt;=15),"Riesgo","Crítico")))))))</f>
        <v>Crítico</v>
      </c>
      <c r="R4" s="30"/>
      <c r="S4" s="31"/>
      <c r="T4" s="30"/>
      <c r="U4" s="30"/>
      <c r="V4" s="30"/>
      <c r="W4" s="30" t="str">
        <f>IF(ISERROR((-1)*(100-((T4*100)/S4))),"",((-1)*(100-((T4*100)/S4))))</f>
        <v/>
      </c>
      <c r="X4" s="30" t="str">
        <f>IF(ISERROR(IF(R$14="Ascendente",(IF(AND(W4&gt;=(-5),W4&lt;=15),"Aceptable",(IF(AND(W4&gt;=(-10),W4&lt;(-5)),"Riesgo","Crítico")))),(IF(AND(W4&gt;=(-15),W4&lt;=5),"Aceptable",(IF(AND(W4&gt;5,W4&lt;=15),"Riesgo","Crítico")))))),"",(IF(R4="Ascendente",(IF(AND(W4&gt;=(-5),W4&lt;=15),"Aceptable",(IF(AND(W4&gt;=(-10),W4&lt;(-5)),"Riesgo","Crítico")))),(IF(AND(W4&gt;=(-15),W4&lt;=5),"Aceptable",(IF(AND(W4&gt;5,W4&lt;=15),"Riesgo","Crítico")))))))</f>
        <v>Crítico</v>
      </c>
      <c r="Y4" s="30"/>
      <c r="Z4" s="30"/>
      <c r="AA4" s="30"/>
      <c r="AB4" s="30"/>
      <c r="AC4" s="30"/>
      <c r="AD4" s="31"/>
      <c r="AE4" s="30"/>
      <c r="AF4" s="30" t="str">
        <f t="shared" ref="AF4:AF13" si="1">IF(ISERROR((-1)*(100-((AE4*100)/AD4))),"",((-1)*(100-((AE4*100)/AD4))))</f>
        <v/>
      </c>
      <c r="AG4" s="30" t="str">
        <f>IF(ISERROR(IF(AC$14="Ascendente",(IF(AND(AF4&gt;=(-5),AF4&lt;=15),"Aceptable",(IF(AND(AF4&gt;=(-10),AF4&lt;(-5)),"Riesgo","Crítico")))),(IF(AND(AF4&gt;=(-15),AF4&lt;=5),"Aceptable",(IF(AND(AF4&gt;5,AF4&lt;=15),"Riesgo","Crítico")))))),"",(IF(AC4="Ascendente",(IF(AND(AF4&gt;=(-5),AF4&lt;=15),"Aceptable",(IF(AND(AF4&gt;=(-10),AF4&lt;(-5)),"Riesgo","Crítico")))),(IF(AND(AF4&gt;=(-15),AF4&lt;=5),"Aceptable",(IF(AND(AF4&gt;5,AF4&lt;=15),"Riesgo","Crítico")))))))</f>
        <v>Crítico</v>
      </c>
      <c r="AH4" s="28"/>
      <c r="AI4" s="28"/>
      <c r="AJ4" s="28"/>
      <c r="AK4" s="28"/>
      <c r="AL4" s="28"/>
      <c r="AM4" s="31"/>
      <c r="AN4" s="30"/>
      <c r="AO4" s="30"/>
      <c r="AP4" s="30"/>
      <c r="AQ4" s="30" t="str">
        <f t="shared" ref="AQ4:AQ13" si="2">IF(ISERROR((-1)*(100-((AN4*100)/AM4))),"",((-1)*(100-((AN4*100)/AM4))))</f>
        <v/>
      </c>
      <c r="AR4" s="30" t="str">
        <f>IF(ISERROR(IF(Y$14="Ascendente",(IF(AND(AQ4&gt;=(-5),AQ4&lt;=15),"Aceptable",(IF(AND(AQ4&gt;=(-10),AQ4&lt;(-5)),"Riesgo","Crítico")))),(IF(AND(AQ4&gt;=(-15),AQ4&lt;=5),"Aceptable",(IF(AND(AQ4&gt;5,AQ4&lt;=15),"Riesgo","Crítico")))))),"",(IF(Y4="Ascendente",(IF(AND(AQ4&gt;=(-5),AQ4&lt;=15),"Aceptable",(IF(AND(AQ4&gt;=(-10),AQ4&lt;(-5)),"Riesgo","Crítico")))),(IF(AND(AQ4&gt;=(-15),AQ4&lt;=5),"Aceptable",(IF(AND(AQ4&gt;5,AQ4&lt;=15),"Riesgo","Crítico")))))))</f>
        <v>Crítico</v>
      </c>
      <c r="AS4" s="30"/>
      <c r="AT4" s="30"/>
      <c r="AU4" s="30"/>
      <c r="AV4" s="30"/>
      <c r="AW4" s="30"/>
      <c r="AX4" s="31"/>
      <c r="AY4" s="30"/>
      <c r="AZ4" s="30"/>
      <c r="BA4" s="30"/>
      <c r="BB4" s="30" t="str">
        <f t="shared" ref="BB4:BB13" si="3">IF(ISERROR((-1)*(100-((AY4*100)/AX4))),"",((-1)*(100-((AY4*100)/AX4))))</f>
        <v/>
      </c>
      <c r="BC4" s="30" t="str">
        <f>IF(ISERROR(IF(AH$14="Ascendente",(IF(AND(BB4&gt;=(-5),BB4&lt;=15),"Aceptable",(IF(AND(BB4&gt;=(-10),BB4&lt;(-5)),"Riesgo","Crítico")))),(IF(AND(BB4&gt;=(-15),BB4&lt;=5),"Aceptable",(IF(AND(BB4&gt;5,BB4&lt;=15),"Riesgo","Crítico")))))),"",(IF(AH4="Ascendente",(IF(AND(BB4&gt;=(-5),BB4&lt;=15),"Aceptable",(IF(AND(BB4&gt;=(-10),BB4&lt;(-5)),"Riesgo","Crítico")))),(IF(AND(BB4&gt;=(-15),BB4&lt;=5),"Aceptable",(IF(AND(BB4&gt;5,BB4&lt;=15),"Riesgo","Crítico")))))))</f>
        <v>Crítico</v>
      </c>
      <c r="BD4" s="30"/>
      <c r="BE4" s="30"/>
      <c r="BF4" s="30"/>
      <c r="BG4" s="30"/>
      <c r="BH4" s="30"/>
      <c r="BI4" s="32">
        <v>0.95</v>
      </c>
      <c r="BJ4" s="135">
        <v>1</v>
      </c>
      <c r="BK4" s="77">
        <v>4</v>
      </c>
      <c r="BL4" s="77">
        <v>4</v>
      </c>
      <c r="BM4" s="77">
        <f>IF(ISERROR((-1)*(100-((BJ4*100)/BI4))),"",((-1)*(100-((BJ4*100)/BI4))))</f>
        <v>5.2631578947368496</v>
      </c>
      <c r="BN4" s="77" t="str">
        <f>IF(ISERROR(IF(BH$14="Ascendente",(IF(AND(BM4&gt;=(-5),BM4&lt;=15),"Aceptable",(IF(AND(BM4&gt;=(-10),BM4&lt;(-5)),"Riesgo","Crítico")))),(IF(AND(BM4&gt;=(-15),BM4&lt;=5),"Aceptable",(IF(AND(BM4&gt;5,BM4&lt;=15),"Riesgo","Crítico")))))),"",(IF(BH4="Ascendente",(IF(AND(BM4&gt;=(-5),BM4&lt;=15),"Aceptable",(IF(AND(BM4&gt;=(-10),BM4&lt;(-5)),"Riesgo","Crítico")))),(IF(AND(BM4&gt;(-5),BM4&lt;=15),"Aceptable",(IF(AND(BM4&gt;=-10,BM4&lt;-5),"Riesgo","Crítico")))))))</f>
        <v>Aceptable</v>
      </c>
      <c r="BO4" s="137" t="s">
        <v>241</v>
      </c>
      <c r="BP4" s="137" t="s">
        <v>242</v>
      </c>
      <c r="BQ4" s="137" t="s">
        <v>243</v>
      </c>
      <c r="BR4" s="28"/>
      <c r="BS4" s="33"/>
      <c r="BT4" s="122" t="s">
        <v>227</v>
      </c>
      <c r="BU4" s="122"/>
      <c r="BV4" s="122"/>
      <c r="BW4" s="122"/>
      <c r="BX4" s="122"/>
      <c r="BY4" s="122"/>
      <c r="BZ4" s="34"/>
      <c r="CA4" s="34"/>
      <c r="CB4" s="34"/>
      <c r="CC4" s="34"/>
      <c r="CD4" s="34"/>
      <c r="CE4" s="34"/>
      <c r="CF4" s="34"/>
      <c r="CG4" s="34"/>
      <c r="CH4" s="34"/>
      <c r="CI4" s="34"/>
      <c r="CJ4" s="34"/>
      <c r="CK4" s="34"/>
      <c r="CL4" s="35"/>
      <c r="CM4" s="36"/>
      <c r="CN4" s="37"/>
      <c r="CO4" s="38"/>
      <c r="CP4" s="38"/>
      <c r="CQ4" s="38"/>
      <c r="CR4" s="39"/>
      <c r="CS4" s="40"/>
    </row>
    <row r="5" spans="1:97" s="43" customFormat="1" ht="409.5">
      <c r="A5" s="25" t="s">
        <v>99</v>
      </c>
      <c r="B5" s="25" t="s">
        <v>100</v>
      </c>
      <c r="C5" s="27" t="s">
        <v>101</v>
      </c>
      <c r="D5" s="28" t="s">
        <v>102</v>
      </c>
      <c r="E5" s="27" t="s">
        <v>103</v>
      </c>
      <c r="F5" s="42" t="s">
        <v>104</v>
      </c>
      <c r="G5" s="27" t="s">
        <v>92</v>
      </c>
      <c r="H5" s="27" t="s">
        <v>105</v>
      </c>
      <c r="I5" s="27" t="s">
        <v>94</v>
      </c>
      <c r="J5" s="27" t="s">
        <v>95</v>
      </c>
      <c r="K5" s="27" t="s">
        <v>106</v>
      </c>
      <c r="L5" s="28" t="s">
        <v>107</v>
      </c>
      <c r="M5" s="28" t="s">
        <v>98</v>
      </c>
      <c r="N5" s="29">
        <v>0.7</v>
      </c>
      <c r="O5" s="30"/>
      <c r="P5" s="30">
        <f t="shared" si="0"/>
        <v>-100</v>
      </c>
      <c r="Q5" s="30" t="str">
        <f>IF(ISERROR(IF(M$14="Ascendente",(IF(AND(P5&gt;=(-5),P5&lt;=15),"Aceptable",(IF(AND(P5&gt;=(-10),P5&lt;(-5)),"Riesgo","Crítico")))),(IF(AND(P5&gt;=(-15),P5&lt;=5),"Aceptable",(IF(AND(P5&gt;5,P5&lt;=15),"Riesgo","Crítico")))))),"",(IF(M5="Ascendente",(IF(AND(P5&gt;=(-5),P5&lt;=15),"Aceptable",(IF(AND(P5&gt;=(-10),P5&lt;(-5)),"Riesgo","Crítico")))),(IF(AND(P5&gt;=(-15),P5&lt;=5),"Aceptable",(IF(AND(P5&gt;5,P5&lt;=15),"Riesgo","Crítico")))))))</f>
        <v>Crítico</v>
      </c>
      <c r="R5" s="30"/>
      <c r="S5" s="31"/>
      <c r="T5" s="30"/>
      <c r="U5" s="30"/>
      <c r="V5" s="30"/>
      <c r="W5" s="30" t="str">
        <f>IF(ISERROR((-1)*(100-((T5*100)/S5))),"",((-1)*(100-((T5*100)/S5))))</f>
        <v/>
      </c>
      <c r="X5" s="30" t="str">
        <f>IF(ISERROR(IF(R$14="Ascendente",(IF(AND(W5&gt;=(-5),W5&lt;=15),"Aceptable",(IF(AND(W5&gt;=(-10),W5&lt;(-5)),"Riesgo","Crítico")))),(IF(AND(W5&gt;=(-15),W5&lt;=5),"Aceptable",(IF(AND(W5&gt;5,W5&lt;=15),"Riesgo","Crítico")))))),"",(IF(R5="Ascendente",(IF(AND(W5&gt;=(-5),W5&lt;=15),"Aceptable",(IF(AND(W5&gt;=(-10),W5&lt;(-5)),"Riesgo","Crítico")))),(IF(AND(W5&gt;=(-15),W5&lt;=5),"Aceptable",(IF(AND(W5&gt;5,W5&lt;=15),"Riesgo","Crítico")))))))</f>
        <v>Crítico</v>
      </c>
      <c r="Y5" s="30"/>
      <c r="Z5" s="30"/>
      <c r="AA5" s="30"/>
      <c r="AB5" s="30"/>
      <c r="AC5" s="30"/>
      <c r="AD5" s="31"/>
      <c r="AE5" s="30"/>
      <c r="AF5" s="30" t="str">
        <f t="shared" si="1"/>
        <v/>
      </c>
      <c r="AG5" s="30" t="str">
        <f>IF(ISERROR(IF(AC$14="Ascendente",(IF(AND(AF5&gt;=(-5),AF5&lt;=15),"Aceptable",(IF(AND(AF5&gt;=(-10),AF5&lt;(-5)),"Riesgo","Crítico")))),(IF(AND(AF5&gt;=(-15),AF5&lt;=5),"Aceptable",(IF(AND(AF5&gt;5,AF5&lt;=15),"Riesgo","Crítico")))))),"",(IF(AC5="Ascendente",(IF(AND(AF5&gt;=(-5),AF5&lt;=15),"Aceptable",(IF(AND(AF5&gt;=(-10),AF5&lt;(-5)),"Riesgo","Crítico")))),(IF(AND(AF5&gt;=(-15),AF5&lt;=5),"Aceptable",(IF(AND(AF5&gt;5,AF5&lt;=15),"Riesgo","Crítico")))))))</f>
        <v>Crítico</v>
      </c>
      <c r="AH5" s="28"/>
      <c r="AI5" s="28"/>
      <c r="AJ5" s="28"/>
      <c r="AK5" s="28"/>
      <c r="AL5" s="28"/>
      <c r="AM5" s="31"/>
      <c r="AN5" s="30"/>
      <c r="AO5" s="30"/>
      <c r="AP5" s="30"/>
      <c r="AQ5" s="30" t="str">
        <f t="shared" si="2"/>
        <v/>
      </c>
      <c r="AR5" s="30" t="str">
        <f>IF(ISERROR(IF(Y$14="Ascendente",(IF(AND(AQ5&gt;=(-5),AQ5&lt;=15),"Aceptable",(IF(AND(AQ5&gt;=(-10),AQ5&lt;(-5)),"Riesgo","Crítico")))),(IF(AND(AQ5&gt;=(-15),AQ5&lt;=5),"Aceptable",(IF(AND(AQ5&gt;5,AQ5&lt;=15),"Riesgo","Crítico")))))),"",(IF(Y5="Ascendente",(IF(AND(AQ5&gt;=(-5),AQ5&lt;=15),"Aceptable",(IF(AND(AQ5&gt;=(-10),AQ5&lt;(-5)),"Riesgo","Crítico")))),(IF(AND(AQ5&gt;=(-15),AQ5&lt;=5),"Aceptable",(IF(AND(AQ5&gt;5,AQ5&lt;=15),"Riesgo","Crítico")))))))</f>
        <v>Crítico</v>
      </c>
      <c r="AS5" s="30"/>
      <c r="AT5" s="30"/>
      <c r="AU5" s="30"/>
      <c r="AV5" s="30"/>
      <c r="AW5" s="30"/>
      <c r="AX5" s="31"/>
      <c r="AY5" s="30"/>
      <c r="AZ5" s="30"/>
      <c r="BA5" s="30"/>
      <c r="BB5" s="30" t="str">
        <f t="shared" si="3"/>
        <v/>
      </c>
      <c r="BC5" s="30" t="str">
        <f>IF(ISERROR(IF(AH$14="Ascendente",(IF(AND(BB5&gt;=(-5),BB5&lt;=15),"Aceptable",(IF(AND(BB5&gt;=(-10),BB5&lt;(-5)),"Riesgo","Crítico")))),(IF(AND(BB5&gt;=(-15),BB5&lt;=5),"Aceptable",(IF(AND(BB5&gt;5,BB5&lt;=15),"Riesgo","Crítico")))))),"",(IF(AH5="Ascendente",(IF(AND(BB5&gt;=(-5),BB5&lt;=15),"Aceptable",(IF(AND(BB5&gt;=(-10),BB5&lt;(-5)),"Riesgo","Crítico")))),(IF(AND(BB5&gt;=(-15),BB5&lt;=5),"Aceptable",(IF(AND(BB5&gt;5,BB5&lt;=15),"Riesgo","Crítico")))))))</f>
        <v>Crítico</v>
      </c>
      <c r="BD5" s="30"/>
      <c r="BE5" s="30"/>
      <c r="BF5" s="30"/>
      <c r="BG5" s="30"/>
      <c r="BH5" s="30"/>
      <c r="BI5" s="32">
        <v>0.7</v>
      </c>
      <c r="BJ5" s="135">
        <v>0.5</v>
      </c>
      <c r="BK5" s="77">
        <v>1</v>
      </c>
      <c r="BL5" s="77">
        <v>2</v>
      </c>
      <c r="BM5" s="30">
        <f t="shared" ref="BM4:BM13" si="4">IF(ISERROR((-1)*(100-((BJ5*100)/BI5))),"",((-1)*(100-((BJ5*100)/BI5))))</f>
        <v>-28.571428571428569</v>
      </c>
      <c r="BN5" s="30" t="str">
        <f>IF(ISERROR(IF(AS$14="Ascendente",(IF(AND(BM5&gt;=(-5),BM5&lt;=15),"Aceptable",(IF(AND(BM5&gt;=(-10),BM5&lt;(-5)),"Riesgo","Crítico")))),(IF(AND(BM5&gt;=(-15),BM5&lt;=5),"Aceptable",(IF(AND(BM5&gt;5,BM5&lt;=15),"Riesgo","Crítico")))))),"",(IF(AS5="Ascendente",(IF(AND(BM5&gt;=(-5),BM5&lt;=15),"Aceptable",(IF(AND(BM5&gt;=(-10),BM5&lt;(-5)),"Riesgo","Crítico")))),(IF(AND(BM5&gt;=(-15),BM5&lt;=5),"Aceptable",(IF(AND(BM5&gt;5,BM5&lt;=15),"Riesgo","Crítico")))))))</f>
        <v>Crítico</v>
      </c>
      <c r="BO5" s="136" t="s">
        <v>244</v>
      </c>
      <c r="BP5" s="137" t="s">
        <v>245</v>
      </c>
      <c r="BQ5" s="137" t="s">
        <v>246</v>
      </c>
      <c r="BR5" s="28"/>
      <c r="BS5" s="28"/>
      <c r="BT5" s="122" t="s">
        <v>228</v>
      </c>
      <c r="BU5" s="122"/>
      <c r="BV5" s="122"/>
      <c r="BW5" s="122"/>
      <c r="BX5" s="122"/>
      <c r="BY5" s="122"/>
      <c r="BZ5" s="34"/>
      <c r="CA5" s="34"/>
      <c r="CB5" s="34"/>
      <c r="CC5" s="34"/>
      <c r="CD5" s="34"/>
      <c r="CE5" s="34"/>
      <c r="CF5" s="34"/>
      <c r="CG5" s="34"/>
      <c r="CH5" s="34"/>
      <c r="CI5" s="34"/>
      <c r="CJ5" s="34"/>
      <c r="CK5" s="34"/>
      <c r="CL5" s="33"/>
      <c r="CM5" s="33"/>
      <c r="CN5" s="33"/>
      <c r="CO5" s="33"/>
      <c r="CP5" s="33"/>
      <c r="CQ5" s="33"/>
      <c r="CR5" s="39"/>
      <c r="CS5" s="40"/>
    </row>
    <row r="6" spans="1:97" s="43" customFormat="1" ht="159.75" customHeight="1">
      <c r="A6" s="84" t="s">
        <v>108</v>
      </c>
      <c r="B6" s="61" t="s">
        <v>109</v>
      </c>
      <c r="C6" s="62" t="s">
        <v>110</v>
      </c>
      <c r="D6" s="63" t="s">
        <v>111</v>
      </c>
      <c r="E6" s="62" t="s">
        <v>112</v>
      </c>
      <c r="F6" s="62" t="s">
        <v>113</v>
      </c>
      <c r="G6" s="63" t="s">
        <v>114</v>
      </c>
      <c r="H6" s="63" t="s">
        <v>93</v>
      </c>
      <c r="I6" s="63" t="s">
        <v>94</v>
      </c>
      <c r="J6" s="63" t="s">
        <v>115</v>
      </c>
      <c r="K6" s="63" t="s">
        <v>106</v>
      </c>
      <c r="L6" s="63" t="s">
        <v>116</v>
      </c>
      <c r="M6" s="62" t="s">
        <v>98</v>
      </c>
      <c r="N6" s="64">
        <v>1</v>
      </c>
      <c r="O6" s="65"/>
      <c r="P6" s="65">
        <f t="shared" si="0"/>
        <v>-100</v>
      </c>
      <c r="Q6" s="65" t="str">
        <f>IF(ISERROR(IF(M$14="Ascendente",(IF(AND(P6&gt;=(-5),P6&lt;=15),"Aceptable",(IF(AND(P6&gt;=(-10),P6&lt;(-5)),"Riesgo","Crítico")))),(IF(AND(P6&gt;=(-15),P6&lt;=5),"Aceptable",(IF(AND(P6&gt;5,P6&lt;=15),"Riesgo","Crítico")))))),"",(IF(M6="Ascendente",(IF(AND(P6&gt;=(-5),P6&lt;=15),"Aceptable",(IF(AND(P6&gt;=(-10),P6&lt;(-5)),"Riesgo","Crítico")))),(IF(AND(P6&gt;=(-15),P6&lt;=5),"Aceptable",(IF(AND(P6&gt;5,P6&lt;=15),"Riesgo","Crítico")))))))</f>
        <v>Crítico</v>
      </c>
      <c r="R6" s="65"/>
      <c r="S6" s="66"/>
      <c r="T6" s="30"/>
      <c r="U6" s="30"/>
      <c r="V6" s="30"/>
      <c r="W6" s="30" t="str">
        <f>IF(ISERROR((-1)*(100-((T6*100)/S6))),"",((-1)*(100-((T6*100)/S6))))</f>
        <v/>
      </c>
      <c r="X6" s="30" t="str">
        <f>IF(ISERROR(IF(R$14="Ascendente",(IF(AND(W6&gt;=(-5),W6&lt;=15),"Aceptable",(IF(AND(W6&gt;=(-10),W6&lt;(-5)),"Riesgo","Crítico")))),(IF(AND(W6&gt;=(-15),W6&lt;=5),"Aceptable",(IF(AND(W6&gt;5,W6&lt;=15),"Riesgo","Crítico")))))),"",(IF(R6="Ascendente",(IF(AND(W6&gt;=(-5),W6&lt;=15),"Aceptable",(IF(AND(W6&gt;=(-10),W6&lt;(-5)),"Riesgo","Crítico")))),(IF(AND(W6&gt;=(-15),W6&lt;=5),"Aceptable",(IF(AND(W6&gt;5,W6&lt;=15),"Riesgo","Crítico")))))))</f>
        <v>Crítico</v>
      </c>
      <c r="Y6" s="30"/>
      <c r="Z6" s="30"/>
      <c r="AA6" s="30"/>
      <c r="AB6" s="30"/>
      <c r="AC6" s="30"/>
      <c r="AD6" s="66"/>
      <c r="AE6" s="30"/>
      <c r="AF6" s="30" t="str">
        <f t="shared" si="1"/>
        <v/>
      </c>
      <c r="AG6" s="30" t="str">
        <f>IF(ISERROR(IF(AC$14="Ascendente",(IF(AND(AF6&gt;=(-5),AF6&lt;=15),"Aceptable",(IF(AND(AF6&gt;=(-10),AF6&lt;(-5)),"Riesgo","Crítico")))),(IF(AND(AF6&gt;=(-15),AF6&lt;=5),"Aceptable",(IF(AND(AF6&gt;5,AF6&lt;=15),"Riesgo","Crítico")))))),"",(IF(AC6="Ascendente",(IF(AND(AF6&gt;=(-5),AF6&lt;=15),"Aceptable",(IF(AND(AF6&gt;=(-10),AF6&lt;(-5)),"Riesgo","Crítico")))),(IF(AND(AF6&gt;=(-15),AF6&lt;=5),"Aceptable",(IF(AND(AF6&gt;5,AF6&lt;=15),"Riesgo","Crítico")))))))</f>
        <v>Crítico</v>
      </c>
      <c r="AH6" s="28"/>
      <c r="AI6" s="28"/>
      <c r="AJ6" s="28"/>
      <c r="AK6" s="28"/>
      <c r="AL6" s="28"/>
      <c r="AM6" s="76">
        <v>50</v>
      </c>
      <c r="AN6" s="30">
        <v>50</v>
      </c>
      <c r="AO6" s="77">
        <v>50</v>
      </c>
      <c r="AP6" s="77">
        <v>100</v>
      </c>
      <c r="AQ6" s="30">
        <f t="shared" si="2"/>
        <v>0</v>
      </c>
      <c r="AR6" s="65" t="str">
        <f>IF(ISERROR(IF(Y$14="Ascendente",(IF(AND(AQ6&gt;=(-5),AQ6&lt;=15),"Aceptable",(IF(AND(AQ6&gt;=(-10),AQ6&lt;(-5)),"Riesgo","Crítico")))),(IF(AND(AQ6&gt;=(-15),AQ6&lt;=5),"Aceptable",(IF(AND(AQ6&gt;5,AQ6&lt;=15),"Riesgo","Crítico")))))),"",(IF(Y6="Ascendente",(IF(AND(AQ6&gt;=(-5),AQ6&lt;=15),"Aceptable",(IF(AND(AQ6&gt;=(-10),AQ6&lt;(-5)),"Riesgo","Crítico")))),(IF(AND(AQ6&gt;=(-15),AQ6&lt;=5),"Aceptable",(IF(AND(AQ6&gt;5,AQ6&lt;=15),"Riesgo","Crítico")))))))</f>
        <v>Aceptable</v>
      </c>
      <c r="AS6" s="28" t="s">
        <v>230</v>
      </c>
      <c r="AT6" s="30"/>
      <c r="AU6" s="30"/>
      <c r="AV6" s="30"/>
      <c r="AW6" s="30"/>
      <c r="AX6" s="66"/>
      <c r="AY6" s="30"/>
      <c r="AZ6" s="30"/>
      <c r="BA6" s="30"/>
      <c r="BB6" s="30" t="str">
        <f t="shared" si="3"/>
        <v/>
      </c>
      <c r="BC6" s="30" t="str">
        <f>IF(ISERROR(IF(AH$14="Ascendente",(IF(AND(BB6&gt;=(-5),BB6&lt;=15),"Aceptable",(IF(AND(BB6&gt;=(-10),BB6&lt;(-5)),"Riesgo","Crítico")))),(IF(AND(BB6&gt;=(-15),BB6&lt;=5),"Aceptable",(IF(AND(BB6&gt;5,BB6&lt;=15),"Riesgo","Crítico")))))),"",(IF(AH6="Ascendente",(IF(AND(BB6&gt;=(-5),BB6&lt;=15),"Aceptable",(IF(AND(BB6&gt;=(-10),BB6&lt;(-5)),"Riesgo","Crítico")))),(IF(AND(BB6&gt;=(-15),BB6&lt;=5),"Aceptable",(IF(AND(BB6&gt;5,BB6&lt;=15),"Riesgo","Crítico")))))))</f>
        <v>Crítico</v>
      </c>
      <c r="BD6" s="30"/>
      <c r="BE6" s="30"/>
      <c r="BF6" s="30"/>
      <c r="BG6" s="30"/>
      <c r="BH6" s="30"/>
      <c r="BI6" s="67">
        <v>1</v>
      </c>
      <c r="BJ6" s="135">
        <v>0.5</v>
      </c>
      <c r="BK6" s="77">
        <v>2</v>
      </c>
      <c r="BL6" s="77">
        <v>4</v>
      </c>
      <c r="BM6" s="30">
        <f t="shared" si="4"/>
        <v>-50</v>
      </c>
      <c r="BN6" s="30" t="str">
        <f>IF(ISERROR(IF(AS$14="Ascendente",(IF(AND(BM6&gt;=(-5),BM6&lt;=15),"Aceptable",(IF(AND(BM6&gt;=(-10),BM6&lt;(-5)),"Riesgo","Crítico")))),(IF(AND(BM6&gt;=(-15),BM6&lt;=5),"Aceptable",(IF(AND(BM6&gt;5,BM6&lt;=15),"Riesgo","Crítico")))))),"",(IF(AS6="Ascendente",(IF(AND(BM6&gt;=(-5),BM6&lt;=15),"Aceptable",(IF(AND(BM6&gt;=(-10),BM6&lt;(-5)),"Riesgo","Crítico")))),(IF(AND(BM6&gt;=(-15),BM6&lt;=5),"Aceptable",(IF(AND(BM6&gt;5,BM6&lt;=15),"Riesgo","Crítico")))))))</f>
        <v>Crítico</v>
      </c>
      <c r="BO6" s="136" t="s">
        <v>247</v>
      </c>
      <c r="BP6" s="144" t="s">
        <v>248</v>
      </c>
      <c r="BQ6" s="137" t="s">
        <v>249</v>
      </c>
      <c r="BR6" s="28"/>
      <c r="BS6" s="33"/>
      <c r="BT6" s="88" t="s">
        <v>117</v>
      </c>
      <c r="BU6" s="88"/>
      <c r="BV6" s="88"/>
      <c r="BW6" s="88"/>
      <c r="BX6" s="88"/>
      <c r="BY6" s="62" t="s">
        <v>118</v>
      </c>
      <c r="BZ6" s="62"/>
      <c r="CA6" s="62"/>
      <c r="CB6" s="62"/>
      <c r="CC6" s="62"/>
      <c r="CD6" s="62"/>
      <c r="CE6" s="62"/>
      <c r="CF6" s="62"/>
      <c r="CG6" s="62"/>
      <c r="CH6" s="62"/>
      <c r="CI6" s="62"/>
      <c r="CJ6" s="62"/>
      <c r="CK6" s="62"/>
      <c r="CL6" s="35"/>
      <c r="CM6" s="36"/>
      <c r="CN6" s="37"/>
      <c r="CO6" s="38"/>
      <c r="CP6" s="38"/>
      <c r="CQ6" s="38"/>
      <c r="CR6" s="39"/>
      <c r="CS6" s="40"/>
    </row>
    <row r="7" spans="1:97" s="43" customFormat="1" ht="69" customHeight="1">
      <c r="A7" s="84"/>
      <c r="B7" s="86" t="s">
        <v>119</v>
      </c>
      <c r="C7" s="88" t="s">
        <v>120</v>
      </c>
      <c r="D7" s="109" t="s">
        <v>121</v>
      </c>
      <c r="E7" s="109" t="s">
        <v>122</v>
      </c>
      <c r="F7" s="112" t="s">
        <v>123</v>
      </c>
      <c r="G7" s="115" t="s">
        <v>114</v>
      </c>
      <c r="H7" s="115" t="s">
        <v>124</v>
      </c>
      <c r="I7" s="115" t="s">
        <v>125</v>
      </c>
      <c r="J7" s="115" t="s">
        <v>115</v>
      </c>
      <c r="K7" s="115" t="s">
        <v>126</v>
      </c>
      <c r="L7" s="115" t="s">
        <v>127</v>
      </c>
      <c r="M7" s="88" t="s">
        <v>98</v>
      </c>
      <c r="N7" s="107">
        <v>0.97</v>
      </c>
      <c r="O7" s="106"/>
      <c r="P7" s="106">
        <f>IF(ISERROR((-1)*(100-((O9*100)/N7))),"",((-1)*(100-((O9*100)/N7))))</f>
        <v>-100</v>
      </c>
      <c r="Q7" s="106" t="str">
        <f>IF(ISERROR(IF(M$14="Ascendente",(IF(AND(P7&gt;=(-5),P7&lt;=15),"Aceptable",(IF(AND(P7&gt;=(-10),P7&lt;(-5)),"Riesgo","Crítico")))),(IF(AND(P7&gt;=(-15),P7&lt;=5),"Aceptable",(IF(AND(P7&gt;5,P7&lt;=15),"Riesgo","Crítico")))))),"",(IF(M7="Ascendente",(IF(AND(P7&gt;=(-5),P7&lt;=15),"Aceptable",(IF(AND(P7&gt;=(-10),P7&lt;(-5)),"Riesgo","Crítico")))),(IF(AND(P7&gt;=(-15),P7&lt;=5),"Aceptable",(IF(AND(P7&gt;5,P7&lt;=15),"Riesgo","Crítico")))))))</f>
        <v>Crítico</v>
      </c>
      <c r="R7" s="106"/>
      <c r="S7" s="105"/>
      <c r="T7" s="90"/>
      <c r="U7" s="95"/>
      <c r="V7" s="95"/>
      <c r="W7" s="90" t="str">
        <f>IF(ISERROR((-1)*(100-((T9*100)/S7))),"",((-1)*(100-((T9*100)/S7))))</f>
        <v/>
      </c>
      <c r="X7" s="90" t="str">
        <f>IF(ISERROR(IF(R$14="Ascendente",(IF(AND(W7&gt;=(-5),W7&lt;=15),"Aceptable",(IF(AND(W7&gt;=(-10),W7&lt;(-5)),"Riesgo","Crítico")))),(IF(AND(W7&gt;=(-15),W7&lt;=5),"Aceptable",(IF(AND(W7&gt;5,W7&lt;=15),"Riesgo","Crítico")))))),"",(IF(R7="Ascendente",(IF(AND(W7&gt;=(-5),W7&lt;=15),"Aceptable",(IF(AND(W7&gt;=(-10),W7&lt;(-5)),"Riesgo","Crítico")))),(IF(AND(W7&gt;=(-15),W7&lt;=5),"Aceptable",(IF(AND(W7&gt;5,W7&lt;=15),"Riesgo","Crítico")))))))</f>
        <v>Crítico</v>
      </c>
      <c r="Y7" s="90"/>
      <c r="Z7" s="90"/>
      <c r="AA7" s="90"/>
      <c r="AB7" s="90"/>
      <c r="AC7" s="90"/>
      <c r="AD7" s="105"/>
      <c r="AE7" s="90"/>
      <c r="AF7" s="90" t="str">
        <f>IF(ISERROR((-1)*(100-((AE9*100)/AD7))),"",((-1)*(100-((AE9*100)/AD7))))</f>
        <v/>
      </c>
      <c r="AG7" s="90" t="str">
        <f>IF(ISERROR(IF(AC$14="Ascendente",(IF(AND(AF7&gt;=(-5),AF7&lt;=15),"Aceptable",(IF(AND(AF7&gt;=(-10),AF7&lt;(-5)),"Riesgo","Crítico")))),(IF(AND(AF7&gt;=(-15),AF7&lt;=5),"Aceptable",(IF(AND(AF7&gt;5,AF7&lt;=15),"Riesgo","Crítico")))))),"",(IF(AC7="Ascendente",(IF(AND(AF7&gt;=(-5),AF7&lt;=15),"Aceptable",(IF(AND(AF7&gt;=(-10),AF7&lt;(-5)),"Riesgo","Crítico")))),(IF(AND(AF7&gt;=(-15),AF7&lt;=5),"Aceptable",(IF(AND(AF7&gt;5,AF7&lt;=15),"Riesgo","Crítico")))))))</f>
        <v>Crítico</v>
      </c>
      <c r="AH7" s="89"/>
      <c r="AI7" s="89"/>
      <c r="AJ7" s="89"/>
      <c r="AK7" s="89"/>
      <c r="AL7" s="89"/>
      <c r="AM7" s="105">
        <v>95</v>
      </c>
      <c r="AN7" s="95">
        <v>94</v>
      </c>
      <c r="AO7" s="98" t="s">
        <v>229</v>
      </c>
      <c r="AP7" s="101">
        <v>46</v>
      </c>
      <c r="AQ7" s="95">
        <f t="shared" si="2"/>
        <v>-1.0526315789473699</v>
      </c>
      <c r="AR7" s="106" t="str">
        <f>IF(ISERROR(IF(AL$14="Ascendente",(IF(AND(AQ7&gt;=(-5),AQ7&lt;=15),"Aceptable",(IF(AND(AQ7&gt;=(-10),AQ7&lt;(-5)),"Riesgo","Crítico")))),(IF(AND(AQ7&gt;=(-15),AQ7&lt;=5),"Aceptable",(IF(AND(AQ7&gt;5,AQ7&lt;=15),"Riesgo","Crítico")))))),"",(IF(AL7="Ascendente",(IF(AND(AQ7&gt;=(-5),AQ7&lt;=15),"Aceptable",(IF(AND(AQ7&gt;=(-10),AQ7&lt;(-5)),"Riesgo","Crítico")))),(IF(AND(AQ7&gt;=(-15),AQ7&lt;=5),"Aceptable",(IF(AND(AQ7&gt;5,AQ7&lt;=15),"Riesgo","Crítico")))))))</f>
        <v>Aceptable</v>
      </c>
      <c r="AS7" s="89" t="s">
        <v>231</v>
      </c>
      <c r="AT7" s="89"/>
      <c r="AU7" s="89"/>
      <c r="AV7" s="89"/>
      <c r="AW7" s="89"/>
      <c r="AX7" s="104"/>
      <c r="AY7" s="90"/>
      <c r="AZ7" s="90"/>
      <c r="BA7" s="90"/>
      <c r="BB7" s="90" t="str">
        <f>IF(ISERROR((-1)*(100-((AY9*100)/AX7))),"",((-1)*(100-((AY9*100)/AX7))))</f>
        <v/>
      </c>
      <c r="BC7" s="90" t="str">
        <f>IF(ISERROR(IF(AW$14="Ascendente",(IF(AND(BB7&gt;=(-5),BB7&lt;=15),"Aceptable",(IF(AND(BB7&gt;=(-10),BB7&lt;(-5)),"Riesgo","Crítico")))),(IF(AND(BB7&gt;=(-15),BB7&lt;=5),"Aceptable",(IF(AND(BB7&gt;5,BB7&lt;=15),"Riesgo","Crítico")))))),"",(IF(AW7="Ascendente",(IF(AND(BB7&gt;=(-5),BB7&lt;=15),"Aceptable",(IF(AND(BB7&gt;=(-10),BB7&lt;(-5)),"Riesgo","Crítico")))),(IF(AND(BB7&gt;=(-15),BB7&lt;=5),"Aceptable",(IF(AND(BB7&gt;5,BB7&lt;=15),"Riesgo","Crítico")))))))</f>
        <v>Crítico</v>
      </c>
      <c r="BD7" s="90"/>
      <c r="BE7" s="90"/>
      <c r="BF7" s="90"/>
      <c r="BG7" s="90"/>
      <c r="BH7" s="90"/>
      <c r="BI7" s="104">
        <v>0.97</v>
      </c>
      <c r="BJ7" s="138">
        <v>0.91</v>
      </c>
      <c r="BK7" s="141">
        <v>6365</v>
      </c>
      <c r="BL7" s="101">
        <v>70</v>
      </c>
      <c r="BM7" s="145">
        <f>IF(ISERROR((-1)*(100-((BJ7*100)/BI7))),"",((-1)*(100-((BJ7*100)/BI7))))</f>
        <v>-6.1855670103092706</v>
      </c>
      <c r="BN7" s="146" t="str">
        <f>IF(ISERROR(IF(BH$14="Ascendente",(IF(AND(BM7&gt;=(-5),BM7&lt;=15),"Aceptable",(IF(AND(BM7&gt;=(-10),BM7&lt;(-5)),"Riesgo","Crítico")))),(IF(AND(BM7&gt;=(-15),BM7&lt;=5),"Aceptable",(IF(AND(BM7&gt;5,BM7&lt;=15),"Riesgo","Crítico")))))),"",(IF(BH7="Ascendente",(IF(AND(BM7&gt;=(-5),BM7&lt;=15),"Aceptable",(IF(AND(BM7&gt;=(-10),BM7&lt;(-5)),"Riesgo","Crítico")))),(IF(AND(BM7&gt;=(-15),BM7&lt;=5),"Aceptable",(IF(AND(BM7&gt;5,BM7&lt;=15),"Riesgo","Crítico")))))))</f>
        <v>Aceptable</v>
      </c>
      <c r="BO7" s="89" t="s">
        <v>250</v>
      </c>
      <c r="BP7" s="89"/>
      <c r="BQ7" s="89"/>
      <c r="BR7" s="89"/>
      <c r="BS7" s="89"/>
      <c r="BT7" s="88" t="s">
        <v>128</v>
      </c>
      <c r="BU7" s="65">
        <v>37104</v>
      </c>
      <c r="BV7" s="70" t="s">
        <v>129</v>
      </c>
      <c r="BW7" s="71">
        <v>221029</v>
      </c>
      <c r="BX7" s="91">
        <f>SUM(BW7:BW9)</f>
        <v>468383</v>
      </c>
      <c r="BY7" s="88" t="s">
        <v>130</v>
      </c>
      <c r="BZ7" s="62"/>
      <c r="CA7" s="62"/>
      <c r="CB7" s="62"/>
      <c r="CC7" s="62"/>
      <c r="CD7" s="62">
        <v>20000</v>
      </c>
      <c r="CE7" s="62">
        <v>20000</v>
      </c>
      <c r="CF7" s="62">
        <v>20000</v>
      </c>
      <c r="CG7" s="62">
        <v>40000</v>
      </c>
      <c r="CH7" s="62">
        <v>20000</v>
      </c>
      <c r="CI7" s="62">
        <v>20000</v>
      </c>
      <c r="CJ7" s="62">
        <v>20000</v>
      </c>
      <c r="CK7" s="62">
        <v>20000</v>
      </c>
      <c r="CL7" s="33"/>
      <c r="CM7" s="33"/>
      <c r="CN7" s="33"/>
      <c r="CO7" s="33"/>
      <c r="CP7" s="33"/>
      <c r="CQ7" s="28"/>
      <c r="CR7" s="28" t="s">
        <v>131</v>
      </c>
      <c r="CS7" s="40"/>
    </row>
    <row r="8" spans="1:97" s="43" customFormat="1" ht="57" customHeight="1">
      <c r="A8" s="84"/>
      <c r="B8" s="86"/>
      <c r="C8" s="88"/>
      <c r="D8" s="110"/>
      <c r="E8" s="110"/>
      <c r="F8" s="113"/>
      <c r="G8" s="115"/>
      <c r="H8" s="115"/>
      <c r="I8" s="115"/>
      <c r="J8" s="115"/>
      <c r="K8" s="115"/>
      <c r="L8" s="115"/>
      <c r="M8" s="88"/>
      <c r="N8" s="107"/>
      <c r="O8" s="106"/>
      <c r="P8" s="106"/>
      <c r="Q8" s="106"/>
      <c r="R8" s="106"/>
      <c r="S8" s="105"/>
      <c r="T8" s="90"/>
      <c r="U8" s="96"/>
      <c r="V8" s="96"/>
      <c r="W8" s="90"/>
      <c r="X8" s="90"/>
      <c r="Y8" s="90"/>
      <c r="Z8" s="90"/>
      <c r="AA8" s="90"/>
      <c r="AB8" s="90"/>
      <c r="AC8" s="90"/>
      <c r="AD8" s="105"/>
      <c r="AE8" s="90"/>
      <c r="AF8" s="90"/>
      <c r="AG8" s="90"/>
      <c r="AH8" s="89"/>
      <c r="AI8" s="89"/>
      <c r="AJ8" s="89"/>
      <c r="AK8" s="89"/>
      <c r="AL8" s="89"/>
      <c r="AM8" s="105"/>
      <c r="AN8" s="96"/>
      <c r="AO8" s="99"/>
      <c r="AP8" s="102"/>
      <c r="AQ8" s="96"/>
      <c r="AR8" s="106"/>
      <c r="AS8" s="89"/>
      <c r="AT8" s="89"/>
      <c r="AU8" s="89"/>
      <c r="AV8" s="89"/>
      <c r="AW8" s="89"/>
      <c r="AX8" s="105"/>
      <c r="AY8" s="90"/>
      <c r="AZ8" s="90"/>
      <c r="BA8" s="90"/>
      <c r="BB8" s="90"/>
      <c r="BC8" s="90"/>
      <c r="BD8" s="90"/>
      <c r="BE8" s="90"/>
      <c r="BF8" s="90"/>
      <c r="BG8" s="90"/>
      <c r="BH8" s="90"/>
      <c r="BI8" s="105"/>
      <c r="BJ8" s="139"/>
      <c r="BK8" s="142"/>
      <c r="BL8" s="102"/>
      <c r="BM8" s="99"/>
      <c r="BN8" s="102"/>
      <c r="BO8" s="89"/>
      <c r="BP8" s="89"/>
      <c r="BQ8" s="89"/>
      <c r="BR8" s="89"/>
      <c r="BS8" s="89"/>
      <c r="BT8" s="88"/>
      <c r="BU8" s="65">
        <v>37504</v>
      </c>
      <c r="BV8" s="70" t="s">
        <v>132</v>
      </c>
      <c r="BW8" s="71">
        <v>147354</v>
      </c>
      <c r="BX8" s="91"/>
      <c r="BY8" s="88"/>
      <c r="BZ8" s="62"/>
      <c r="CA8" s="62"/>
      <c r="CB8" s="62"/>
      <c r="CC8" s="62"/>
      <c r="CD8" s="62">
        <v>12000</v>
      </c>
      <c r="CE8" s="62">
        <v>12000</v>
      </c>
      <c r="CF8" s="62">
        <v>12000</v>
      </c>
      <c r="CG8" s="62">
        <v>24000</v>
      </c>
      <c r="CH8" s="62">
        <v>12000</v>
      </c>
      <c r="CI8" s="62">
        <v>12000</v>
      </c>
      <c r="CJ8" s="62">
        <v>12000</v>
      </c>
      <c r="CK8" s="62">
        <v>12000</v>
      </c>
      <c r="CL8" s="33"/>
      <c r="CM8" s="33"/>
      <c r="CN8" s="33"/>
      <c r="CO8" s="33"/>
      <c r="CP8" s="33"/>
      <c r="CQ8" s="28"/>
      <c r="CR8" s="28" t="s">
        <v>133</v>
      </c>
      <c r="CS8" s="40"/>
    </row>
    <row r="9" spans="1:97" s="43" customFormat="1" ht="30.75" customHeight="1">
      <c r="A9" s="84"/>
      <c r="B9" s="86"/>
      <c r="C9" s="88"/>
      <c r="D9" s="111"/>
      <c r="E9" s="111"/>
      <c r="F9" s="114"/>
      <c r="G9" s="115"/>
      <c r="H9" s="115"/>
      <c r="I9" s="115"/>
      <c r="J9" s="115"/>
      <c r="K9" s="115"/>
      <c r="L9" s="115"/>
      <c r="M9" s="88"/>
      <c r="N9" s="107"/>
      <c r="O9" s="106"/>
      <c r="P9" s="106"/>
      <c r="Q9" s="106"/>
      <c r="R9" s="106"/>
      <c r="S9" s="105"/>
      <c r="T9" s="90"/>
      <c r="U9" s="97"/>
      <c r="V9" s="97"/>
      <c r="W9" s="90"/>
      <c r="X9" s="90"/>
      <c r="Y9" s="90"/>
      <c r="Z9" s="90"/>
      <c r="AA9" s="90"/>
      <c r="AB9" s="90"/>
      <c r="AC9" s="90"/>
      <c r="AD9" s="105"/>
      <c r="AE9" s="90"/>
      <c r="AF9" s="90"/>
      <c r="AG9" s="90"/>
      <c r="AH9" s="89"/>
      <c r="AI9" s="89"/>
      <c r="AJ9" s="89"/>
      <c r="AK9" s="89"/>
      <c r="AL9" s="89"/>
      <c r="AM9" s="105"/>
      <c r="AN9" s="97"/>
      <c r="AO9" s="100"/>
      <c r="AP9" s="103"/>
      <c r="AQ9" s="97"/>
      <c r="AR9" s="106"/>
      <c r="AS9" s="89"/>
      <c r="AT9" s="89"/>
      <c r="AU9" s="89"/>
      <c r="AV9" s="89"/>
      <c r="AW9" s="89"/>
      <c r="AX9" s="105"/>
      <c r="AY9" s="90"/>
      <c r="AZ9" s="90"/>
      <c r="BA9" s="90"/>
      <c r="BB9" s="90"/>
      <c r="BC9" s="90"/>
      <c r="BD9" s="90"/>
      <c r="BE9" s="90"/>
      <c r="BF9" s="90"/>
      <c r="BG9" s="90"/>
      <c r="BH9" s="90"/>
      <c r="BI9" s="105"/>
      <c r="BJ9" s="140"/>
      <c r="BK9" s="143"/>
      <c r="BL9" s="103"/>
      <c r="BM9" s="100"/>
      <c r="BN9" s="103"/>
      <c r="BO9" s="89"/>
      <c r="BP9" s="89"/>
      <c r="BQ9" s="89"/>
      <c r="BR9" s="89"/>
      <c r="BS9" s="89"/>
      <c r="BT9" s="62" t="s">
        <v>134</v>
      </c>
      <c r="BU9" s="62">
        <v>33903</v>
      </c>
      <c r="BV9" s="70" t="s">
        <v>135</v>
      </c>
      <c r="BW9" s="71">
        <v>100000</v>
      </c>
      <c r="BX9" s="91"/>
      <c r="BY9" s="88"/>
      <c r="BZ9" s="62"/>
      <c r="CA9" s="62"/>
      <c r="CB9" s="62"/>
      <c r="CC9" s="62"/>
      <c r="CD9" s="62"/>
      <c r="CE9" s="62"/>
      <c r="CF9" s="62"/>
      <c r="CG9" s="62">
        <v>100000</v>
      </c>
      <c r="CH9" s="62"/>
      <c r="CI9" s="62"/>
      <c r="CJ9" s="62"/>
      <c r="CK9" s="62"/>
      <c r="CL9" s="33"/>
      <c r="CM9" s="33"/>
      <c r="CN9" s="33"/>
      <c r="CO9" s="33"/>
      <c r="CP9" s="33"/>
      <c r="CQ9" s="28"/>
      <c r="CR9" s="28" t="s">
        <v>136</v>
      </c>
      <c r="CS9" s="40"/>
    </row>
    <row r="10" spans="1:97" s="43" customFormat="1" ht="141.75" customHeight="1">
      <c r="A10" s="84"/>
      <c r="B10" s="61" t="s">
        <v>109</v>
      </c>
      <c r="C10" s="62" t="s">
        <v>137</v>
      </c>
      <c r="D10" s="63" t="s">
        <v>138</v>
      </c>
      <c r="E10" s="63" t="s">
        <v>139</v>
      </c>
      <c r="F10" s="62" t="s">
        <v>140</v>
      </c>
      <c r="G10" s="63" t="s">
        <v>141</v>
      </c>
      <c r="H10" s="63" t="s">
        <v>93</v>
      </c>
      <c r="I10" s="63" t="s">
        <v>94</v>
      </c>
      <c r="J10" s="63" t="s">
        <v>115</v>
      </c>
      <c r="K10" s="63" t="s">
        <v>142</v>
      </c>
      <c r="L10" s="63" t="s">
        <v>143</v>
      </c>
      <c r="M10" s="62" t="s">
        <v>98</v>
      </c>
      <c r="N10" s="64">
        <v>0.85</v>
      </c>
      <c r="O10" s="65"/>
      <c r="P10" s="65">
        <f t="shared" si="0"/>
        <v>-100</v>
      </c>
      <c r="Q10" s="65" t="str">
        <f t="shared" ref="Q10:Q18" si="5">IF(ISERROR(IF(M$14="Ascendente",(IF(AND(P10&gt;=(-5),P10&lt;=15),"Aceptable",(IF(AND(P10&gt;=(-10),P10&lt;(-5)),"Riesgo","Crítico")))),(IF(AND(P10&gt;=(-15),P10&lt;=5),"Aceptable",(IF(AND(P10&gt;5,P10&lt;=15),"Riesgo","Crítico")))))),"",(IF(M10="Ascendente",(IF(AND(P10&gt;=(-5),P10&lt;=15),"Aceptable",(IF(AND(P10&gt;=(-10),P10&lt;(-5)),"Riesgo","Crítico")))),(IF(AND(P10&gt;=(-15),P10&lt;=5),"Aceptable",(IF(AND(P10&gt;5,P10&lt;=15),"Riesgo","Crítico")))))))</f>
        <v>Crítico</v>
      </c>
      <c r="R10" s="65"/>
      <c r="S10" s="67">
        <v>0.05</v>
      </c>
      <c r="T10" s="30">
        <f>U10/V10</f>
        <v>4.4349070100143065E-2</v>
      </c>
      <c r="U10" s="30">
        <v>93</v>
      </c>
      <c r="V10" s="30">
        <v>2097</v>
      </c>
      <c r="W10" s="30">
        <f t="shared" ref="W10:W18" si="6">IF(ISERROR((-1)*(100-((T10*100)/S10))),"",((-1)*(100-((T10*100)/S10))))</f>
        <v>-11.301859799713867</v>
      </c>
      <c r="X10" s="30" t="str">
        <f t="shared" ref="X10:X18" si="7">IF(ISERROR(IF(R$14="Ascendente",(IF(AND(W10&gt;=(-5),W10&lt;=15),"Aceptable",(IF(AND(W10&gt;=(-10),W10&lt;(-5)),"Riesgo","Crítico")))),(IF(AND(W10&gt;=(-15),W10&lt;=5),"Aceptable",(IF(AND(W10&gt;5,W10&lt;=15),"Riesgo","Crítico")))))),"",(IF(R10="Ascendente",(IF(AND(W10&gt;=(-5),W10&lt;=15),"Aceptable",(IF(AND(W10&gt;=(-10),W10&lt;(-5)),"Riesgo","Crítico")))),(IF(AND(W10&gt;=(-15),W10&lt;=5),"Aceptable",(IF(AND(W10&gt;5,W10&lt;=15),"Riesgo","Crítico")))))))</f>
        <v>Aceptable</v>
      </c>
      <c r="Y10" s="28" t="s">
        <v>144</v>
      </c>
      <c r="Z10" s="30"/>
      <c r="AA10" s="30"/>
      <c r="AB10" s="30"/>
      <c r="AC10" s="30"/>
      <c r="AD10" s="66"/>
      <c r="AE10" s="30"/>
      <c r="AF10" s="30" t="str">
        <f t="shared" si="1"/>
        <v/>
      </c>
      <c r="AG10" s="30" t="str">
        <f>IF(ISERROR(IF(AC$14="Ascendente",(IF(AND(AF10&gt;=(-5),AF10&lt;=15),"Aceptable",(IF(AND(AF10&gt;=(-10),AF10&lt;(-5)),"Riesgo","Crítico")))),(IF(AND(AF10&gt;=(-15),AF10&lt;=5),"Aceptable",(IF(AND(AF10&gt;5,AF10&lt;=15),"Riesgo","Crítico")))))),"",(IF(AC10="Ascendente",(IF(AND(AF10&gt;=(-5),AF10&lt;=15),"Aceptable",(IF(AND(AF10&gt;=(-10),AF10&lt;(-5)),"Riesgo","Crítico")))),(IF(AND(AF10&gt;=(-15),AF10&lt;=5),"Aceptable",(IF(AND(AF10&gt;5,AF10&lt;=15),"Riesgo","Crítico")))))))</f>
        <v>Crítico</v>
      </c>
      <c r="AH10" s="28"/>
      <c r="AI10" s="28"/>
      <c r="AJ10" s="28"/>
      <c r="AK10" s="28"/>
      <c r="AL10" s="28"/>
      <c r="AM10" s="78">
        <v>0.5</v>
      </c>
      <c r="AN10" s="30">
        <v>0.42499999999999999</v>
      </c>
      <c r="AO10" s="77">
        <v>892</v>
      </c>
      <c r="AP10" s="77">
        <v>2097</v>
      </c>
      <c r="AQ10" s="75">
        <f t="shared" si="2"/>
        <v>-15</v>
      </c>
      <c r="AR10" s="69" t="str">
        <f>IF(ISERROR(IF(AL$14="Ascendente",(IF(AND(AQ10&gt;=(-5),AQ10&lt;=15),"Aceptable",(IF(AND(AQ10&gt;=(-10),AQ10&lt;(-5)),"Riesgo","Crítico")))),(IF(AND(AQ10&gt;=(-15),AQ10&lt;=5),"Aceptable",(IF(AND(AQ10&gt;5,AQ10&lt;=15),"Riesgo","Crítico")))))),"",(IF(AL10="Ascendente",(IF(AND(AQ10&gt;=(-5),AQ10&lt;=15),"Aceptable",(IF(AND(AQ10&gt;=(-10),AQ10&lt;(-5)),"Riesgo","Crítico")))),(IF(AND(AQ10&gt;=(-15),AQ10&lt;=5),"Aceptable",(IF(AND(AQ10&gt;5,AQ10&lt;=15),"Riesgo","Crítico")))))))</f>
        <v>Aceptable</v>
      </c>
      <c r="AS10" s="28" t="s">
        <v>232</v>
      </c>
      <c r="AT10" s="30"/>
      <c r="AU10" s="30"/>
      <c r="AV10" s="30"/>
      <c r="AW10" s="30"/>
      <c r="AX10" s="67">
        <v>0.7</v>
      </c>
      <c r="AY10" s="135">
        <v>0.63</v>
      </c>
      <c r="AZ10" s="77">
        <v>1326</v>
      </c>
      <c r="BA10" s="77">
        <v>2097</v>
      </c>
      <c r="BB10" s="30">
        <f t="shared" si="3"/>
        <v>-10</v>
      </c>
      <c r="BC10" s="30" t="str">
        <f>IF(ISERROR(IF(AH$14="Ascendente",(IF(AND(BB10&gt;=(-5),BB10&lt;=15),"Aceptable",(IF(AND(BB10&gt;=(-10),BB10&lt;(-5)),"Riesgo","Crítico")))),(IF(AND(BB10&gt;=(-15),BB10&lt;=5),"Aceptable",(IF(AND(BB10&gt;5,BB10&lt;=15),"Riesgo","Crítico")))))),"",(IF(AH10="Ascendente",(IF(AND(BB10&gt;=(-5),BB10&lt;=15),"Aceptable",(IF(AND(BB10&gt;=(-10),BB10&lt;(-5)),"Riesgo","Crítico")))),(IF(AND(BB10&gt;=(-15),BB10&lt;=5),"Aceptable",(IF(AND(BB10&gt;5,BB10&lt;=15),"Riesgo","Crítico")))))))</f>
        <v>Aceptable</v>
      </c>
      <c r="BD10" s="136" t="s">
        <v>238</v>
      </c>
      <c r="BE10" s="30"/>
      <c r="BF10" s="30"/>
      <c r="BG10" s="30"/>
      <c r="BH10" s="30"/>
      <c r="BI10" s="67">
        <v>0.85</v>
      </c>
      <c r="BJ10" s="135">
        <v>0.98</v>
      </c>
      <c r="BK10" s="77">
        <v>2072</v>
      </c>
      <c r="BL10" s="77">
        <v>2097</v>
      </c>
      <c r="BM10" s="30">
        <f t="shared" si="4"/>
        <v>15.294117647058826</v>
      </c>
      <c r="BN10" s="30" t="str">
        <f>IF(ISERROR(IF(AS$14="Ascendente",(IF(AND(BM10&gt;=(-5),BM10&lt;=15),"Aceptable",(IF(AND(BM10&gt;=(-10),BM10&lt;(-5)),"Riesgo","Crítico")))),(IF(AND(BM10&gt;=(-15),BM10&lt;=5),"Aceptable",(IF(AND(BM10&gt;5,BM10&lt;=15),"Riesgo","Crítico")))))),"",(IF(AS10="Ascendente",(IF(AND(BM10&gt;=(-5),BM10&lt;=15),"Aceptable",(IF(AND(BM10&gt;=(-10),BM10&lt;(-5)),"Riesgo","Crítico")))),(IF(AND(BM10&gt;=(-15),BM10&lt;=5),"Aceptable",(IF(AND(BM10&gt;5,BM10&lt;=15),"Riesgo","Crítico")))))))</f>
        <v>Crítico</v>
      </c>
      <c r="BO10" s="136" t="s">
        <v>251</v>
      </c>
      <c r="BP10" s="144" t="s">
        <v>252</v>
      </c>
      <c r="BQ10" s="144"/>
      <c r="BR10" s="30"/>
      <c r="BS10" s="28"/>
      <c r="BT10" s="88" t="s">
        <v>117</v>
      </c>
      <c r="BU10" s="88"/>
      <c r="BV10" s="88"/>
      <c r="BW10" s="88"/>
      <c r="BX10" s="88"/>
      <c r="BY10" s="62" t="s">
        <v>118</v>
      </c>
      <c r="BZ10" s="62"/>
      <c r="CA10" s="62"/>
      <c r="CB10" s="62"/>
      <c r="CC10" s="62"/>
      <c r="CD10" s="62"/>
      <c r="CE10" s="62"/>
      <c r="CF10" s="62"/>
      <c r="CG10" s="62"/>
      <c r="CH10" s="62"/>
      <c r="CI10" s="62"/>
      <c r="CJ10" s="62"/>
      <c r="CK10" s="62"/>
      <c r="CL10" s="37"/>
      <c r="CM10" s="37"/>
      <c r="CN10" s="37"/>
      <c r="CO10" s="37"/>
      <c r="CP10" s="38"/>
      <c r="CQ10" s="39"/>
      <c r="CR10" s="39"/>
      <c r="CS10" s="40"/>
    </row>
    <row r="11" spans="1:97" s="43" customFormat="1" ht="134.25" customHeight="1">
      <c r="A11" s="84"/>
      <c r="B11" s="61" t="s">
        <v>145</v>
      </c>
      <c r="C11" s="62" t="s">
        <v>146</v>
      </c>
      <c r="D11" s="63" t="s">
        <v>147</v>
      </c>
      <c r="E11" s="63" t="s">
        <v>148</v>
      </c>
      <c r="F11" s="68" t="s">
        <v>149</v>
      </c>
      <c r="G11" s="63" t="s">
        <v>114</v>
      </c>
      <c r="H11" s="63" t="s">
        <v>93</v>
      </c>
      <c r="I11" s="63" t="s">
        <v>94</v>
      </c>
      <c r="J11" s="63" t="s">
        <v>115</v>
      </c>
      <c r="K11" s="63" t="s">
        <v>150</v>
      </c>
      <c r="L11" s="63" t="s">
        <v>151</v>
      </c>
      <c r="M11" s="62" t="s">
        <v>98</v>
      </c>
      <c r="N11" s="64">
        <v>0.9</v>
      </c>
      <c r="O11" s="65"/>
      <c r="P11" s="65">
        <f t="shared" si="0"/>
        <v>-100</v>
      </c>
      <c r="Q11" s="65" t="str">
        <f t="shared" si="5"/>
        <v>Crítico</v>
      </c>
      <c r="R11" s="65"/>
      <c r="S11" s="66"/>
      <c r="T11" s="30"/>
      <c r="U11" s="30"/>
      <c r="V11" s="30"/>
      <c r="W11" s="30" t="str">
        <f t="shared" si="6"/>
        <v/>
      </c>
      <c r="X11" s="30" t="str">
        <f t="shared" si="7"/>
        <v>Crítico</v>
      </c>
      <c r="Y11" s="30"/>
      <c r="Z11" s="30"/>
      <c r="AA11" s="30"/>
      <c r="AB11" s="30"/>
      <c r="AC11" s="30"/>
      <c r="AD11" s="66"/>
      <c r="AE11" s="30"/>
      <c r="AF11" s="30" t="str">
        <f t="shared" si="1"/>
        <v/>
      </c>
      <c r="AG11" s="30" t="str">
        <f>IF(ISERROR(IF(AC$14="Ascendente",(IF(AND(AF11&gt;=(-5),AF11&lt;=15),"Aceptable",(IF(AND(AF11&gt;=(-10),AF11&lt;(-5)),"Riesgo","Crítico")))),(IF(AND(AF11&gt;=(-15),AF11&lt;=5),"Aceptable",(IF(AND(AF11&gt;5,AF11&lt;=15),"Riesgo","Crítico")))))),"",(IF(AC11="Ascendente",(IF(AND(AF11&gt;=(-5),AF11&lt;=15),"Aceptable",(IF(AND(AF11&gt;=(-10),AF11&lt;(-5)),"Riesgo","Crítico")))),(IF(AND(AF11&gt;=(-15),AF11&lt;=5),"Aceptable",(IF(AND(AF11&gt;5,AF11&lt;=15),"Riesgo","Crítico")))))))</f>
        <v>Crítico</v>
      </c>
      <c r="AH11" s="28"/>
      <c r="AI11" s="28"/>
      <c r="AJ11" s="28"/>
      <c r="AK11" s="28"/>
      <c r="AL11" s="28"/>
      <c r="AM11" s="67">
        <v>0.5</v>
      </c>
      <c r="AN11" s="30">
        <v>0.5</v>
      </c>
      <c r="AO11" s="30">
        <v>1</v>
      </c>
      <c r="AP11" s="30">
        <v>2</v>
      </c>
      <c r="AQ11" s="30">
        <f t="shared" si="2"/>
        <v>0</v>
      </c>
      <c r="AR11" s="69" t="str">
        <f t="shared" ref="AR11:AR12" si="8">IF(ISERROR(IF(AL$14="Ascendente",(IF(AND(AQ11&gt;=(-5),AQ11&lt;=15),"Aceptable",(IF(AND(AQ11&gt;=(-10),AQ11&lt;(-5)),"Riesgo","Crítico")))),(IF(AND(AQ11&gt;=(-15),AQ11&lt;=5),"Aceptable",(IF(AND(AQ11&gt;5,AQ11&lt;=15),"Riesgo","Crítico")))))),"",(IF(AL11="Ascendente",(IF(AND(AQ11&gt;=(-5),AQ11&lt;=15),"Aceptable",(IF(AND(AQ11&gt;=(-10),AQ11&lt;(-5)),"Riesgo","Crítico")))),(IF(AND(AQ11&gt;=(-15),AQ11&lt;=5),"Aceptable",(IF(AND(AQ11&gt;5,AQ11&lt;=15),"Riesgo","Crítico")))))))</f>
        <v>Aceptable</v>
      </c>
      <c r="AS11" s="28" t="s">
        <v>233</v>
      </c>
      <c r="AT11" s="28"/>
      <c r="AU11" s="28"/>
      <c r="AV11" s="28"/>
      <c r="AW11" s="28"/>
      <c r="AX11" s="66"/>
      <c r="AY11" s="30"/>
      <c r="AZ11" s="30"/>
      <c r="BA11" s="30"/>
      <c r="BB11" s="30" t="str">
        <f t="shared" si="3"/>
        <v/>
      </c>
      <c r="BC11" s="30" t="str">
        <f>IF(ISERROR(IF(AH$14="Ascendente",(IF(AND(BB11&gt;=(-5),BB11&lt;=15),"Aceptable",(IF(AND(BB11&gt;=(-10),BB11&lt;(-5)),"Riesgo","Crítico")))),(IF(AND(BB11&gt;=(-15),BB11&lt;=5),"Aceptable",(IF(AND(BB11&gt;5,BB11&lt;=15),"Riesgo","Crítico")))))),"",(IF(AH11="Ascendente",(IF(AND(BB11&gt;=(-5),BB11&lt;=15),"Aceptable",(IF(AND(BB11&gt;=(-10),BB11&lt;(-5)),"Riesgo","Crítico")))),(IF(AND(BB11&gt;=(-15),BB11&lt;=5),"Aceptable",(IF(AND(BB11&gt;5,BB11&lt;=15),"Riesgo","Crítico")))))))</f>
        <v>Crítico</v>
      </c>
      <c r="BD11" s="30"/>
      <c r="BE11" s="30"/>
      <c r="BF11" s="30"/>
      <c r="BG11" s="30"/>
      <c r="BH11" s="30"/>
      <c r="BI11" s="67">
        <v>0.9</v>
      </c>
      <c r="BJ11" s="135">
        <v>0.5</v>
      </c>
      <c r="BK11" s="77">
        <v>1</v>
      </c>
      <c r="BL11" s="77">
        <v>2</v>
      </c>
      <c r="BM11" s="30">
        <f t="shared" si="4"/>
        <v>-44.444444444444443</v>
      </c>
      <c r="BN11" s="30" t="str">
        <f>IF(ISERROR(IF(AS$14="Ascendente",(IF(AND(BM11&gt;=(-5),BM11&lt;=15),"Aceptable",(IF(AND(BM11&gt;=(-10),BM11&lt;(-5)),"Riesgo","Crítico")))),(IF(AND(BM11&gt;=(-15),BM11&lt;=5),"Aceptable",(IF(AND(BM11&gt;5,BM11&lt;=15),"Riesgo","Crítico")))))),"",(IF(AS11="Ascendente",(IF(AND(BM11&gt;=(-5),BM11&lt;=15),"Aceptable",(IF(AND(BM11&gt;=(-10),BM11&lt;(-5)),"Riesgo","Crítico")))),(IF(AND(BM11&gt;=(-15),BM11&lt;=5),"Aceptable",(IF(AND(BM11&gt;5,BM11&lt;=15),"Riesgo","Crítico")))))))</f>
        <v>Crítico</v>
      </c>
      <c r="BO11" s="136" t="s">
        <v>253</v>
      </c>
      <c r="BP11" s="137" t="s">
        <v>254</v>
      </c>
      <c r="BQ11" s="137"/>
      <c r="BR11" s="28"/>
      <c r="BS11" s="33"/>
      <c r="BT11" s="88" t="s">
        <v>117</v>
      </c>
      <c r="BU11" s="88"/>
      <c r="BV11" s="88"/>
      <c r="BW11" s="88"/>
      <c r="BX11" s="88"/>
      <c r="BY11" s="62" t="s">
        <v>118</v>
      </c>
      <c r="BZ11" s="62"/>
      <c r="CA11" s="62"/>
      <c r="CB11" s="62"/>
      <c r="CC11" s="62"/>
      <c r="CD11" s="62"/>
      <c r="CE11" s="62"/>
      <c r="CF11" s="62"/>
      <c r="CG11" s="62"/>
      <c r="CH11" s="62"/>
      <c r="CI11" s="62"/>
      <c r="CJ11" s="62"/>
      <c r="CK11" s="62"/>
      <c r="CL11" s="36"/>
      <c r="CM11" s="37"/>
      <c r="CN11" s="37"/>
      <c r="CO11" s="37"/>
      <c r="CP11" s="38"/>
      <c r="CQ11" s="38"/>
      <c r="CR11" s="39"/>
      <c r="CS11" s="40"/>
    </row>
    <row r="12" spans="1:97" s="43" customFormat="1" ht="81.75" customHeight="1">
      <c r="A12" s="84"/>
      <c r="B12" s="61" t="s">
        <v>152</v>
      </c>
      <c r="C12" s="62" t="s">
        <v>153</v>
      </c>
      <c r="D12" s="63" t="s">
        <v>154</v>
      </c>
      <c r="E12" s="63" t="s">
        <v>155</v>
      </c>
      <c r="F12" s="62" t="s">
        <v>156</v>
      </c>
      <c r="G12" s="63" t="s">
        <v>92</v>
      </c>
      <c r="H12" s="63" t="s">
        <v>93</v>
      </c>
      <c r="I12" s="63" t="s">
        <v>94</v>
      </c>
      <c r="J12" s="63" t="s">
        <v>95</v>
      </c>
      <c r="K12" s="63" t="s">
        <v>106</v>
      </c>
      <c r="L12" s="63" t="s">
        <v>116</v>
      </c>
      <c r="M12" s="62" t="s">
        <v>98</v>
      </c>
      <c r="N12" s="64">
        <v>1</v>
      </c>
      <c r="O12" s="65"/>
      <c r="P12" s="65">
        <f t="shared" si="0"/>
        <v>-100</v>
      </c>
      <c r="Q12" s="65" t="str">
        <f t="shared" si="5"/>
        <v>Crítico</v>
      </c>
      <c r="R12" s="65"/>
      <c r="S12" s="66"/>
      <c r="T12" s="30"/>
      <c r="U12" s="30"/>
      <c r="V12" s="30"/>
      <c r="W12" s="30" t="str">
        <f t="shared" si="6"/>
        <v/>
      </c>
      <c r="X12" s="30" t="str">
        <f t="shared" si="7"/>
        <v>Crítico</v>
      </c>
      <c r="Y12" s="28"/>
      <c r="Z12" s="28"/>
      <c r="AA12" s="28"/>
      <c r="AB12" s="28"/>
      <c r="AC12" s="28"/>
      <c r="AD12" s="66"/>
      <c r="AE12" s="30"/>
      <c r="AF12" s="30" t="str">
        <f t="shared" si="1"/>
        <v/>
      </c>
      <c r="AG12" s="30" t="str">
        <f>IF(ISERROR(IF(AC$14="Ascendente",(IF(AND(AF12&gt;=(-5),AF12&lt;=15),"Aceptable",(IF(AND(AF12&gt;=(-10),AF12&lt;(-5)),"Riesgo","Crítico")))),(IF(AND(AF12&gt;=(-15),AF12&lt;=5),"Aceptable",(IF(AND(AF12&gt;5,AF12&lt;=15),"Riesgo","Crítico")))))),"",(IF(AC12="Ascendente",(IF(AND(AF12&gt;=(-5),AF12&lt;=15),"Aceptable",(IF(AND(AF12&gt;=(-10),AF12&lt;(-5)),"Riesgo","Crítico")))),(IF(AND(AF12&gt;=(-15),AF12&lt;=5),"Aceptable",(IF(AND(AF12&gt;5,AF12&lt;=15),"Riesgo","Crítico")))))))</f>
        <v>Crítico</v>
      </c>
      <c r="AH12" s="28"/>
      <c r="AI12" s="28"/>
      <c r="AJ12" s="28"/>
      <c r="AK12" s="28"/>
      <c r="AL12" s="28"/>
      <c r="AM12" s="66"/>
      <c r="AN12" s="30"/>
      <c r="AO12" s="30"/>
      <c r="AP12" s="30"/>
      <c r="AQ12" s="30" t="str">
        <f t="shared" si="2"/>
        <v/>
      </c>
      <c r="AR12" s="69" t="str">
        <f t="shared" si="8"/>
        <v>Crítico</v>
      </c>
      <c r="AS12" s="28"/>
      <c r="AT12" s="28"/>
      <c r="AU12" s="28"/>
      <c r="AV12" s="30"/>
      <c r="AW12" s="28"/>
      <c r="AX12" s="66"/>
      <c r="AY12" s="30"/>
      <c r="AZ12" s="30"/>
      <c r="BA12" s="30"/>
      <c r="BB12" s="30" t="str">
        <f t="shared" si="3"/>
        <v/>
      </c>
      <c r="BC12" s="30" t="str">
        <f>IF(ISERROR(IF(AH$14="Ascendente",(IF(AND(BB12&gt;=(-5),BB12&lt;=15),"Aceptable",(IF(AND(BB12&gt;=(-10),BB12&lt;(-5)),"Riesgo","Crítico")))),(IF(AND(BB12&gt;=(-15),BB12&lt;=5),"Aceptable",(IF(AND(BB12&gt;5,BB12&lt;=15),"Riesgo","Crítico")))))),"",(IF(AH12="Ascendente",(IF(AND(BB12&gt;=(-5),BB12&lt;=15),"Aceptable",(IF(AND(BB12&gt;=(-10),BB12&lt;(-5)),"Riesgo","Crítico")))),(IF(AND(BB12&gt;=(-15),BB12&lt;=5),"Aceptable",(IF(AND(BB12&gt;5,BB12&lt;=15),"Riesgo","Crítico")))))))</f>
        <v>Crítico</v>
      </c>
      <c r="BD12" s="28"/>
      <c r="BE12" s="28"/>
      <c r="BF12" s="28"/>
      <c r="BG12" s="28"/>
      <c r="BH12" s="28"/>
      <c r="BI12" s="67">
        <v>1</v>
      </c>
      <c r="BJ12" s="147">
        <v>0</v>
      </c>
      <c r="BK12" s="147">
        <v>0</v>
      </c>
      <c r="BL12" s="147">
        <v>0</v>
      </c>
      <c r="BM12" s="30">
        <f t="shared" si="4"/>
        <v>-100</v>
      </c>
      <c r="BN12" s="30" t="str">
        <f>IF(ISERROR(IF(AS$14="Ascendente",(IF(AND(BM12&gt;=(-5),BM12&lt;=15),"Aceptable",(IF(AND(BM12&gt;=(-10),BM12&lt;(-5)),"Riesgo","Crítico")))),(IF(AND(BM12&gt;=(-15),BM12&lt;=5),"Aceptable",(IF(AND(BM12&gt;5,BM12&lt;=15),"Riesgo","Crítico")))))),"",(IF(AS12="Ascendente",(IF(AND(BM12&gt;=(-5),BM12&lt;=15),"Aceptable",(IF(AND(BM12&gt;=(-10),BM12&lt;(-5)),"Riesgo","Crítico")))),(IF(AND(BM12&gt;=(-15),BM12&lt;=5),"Aceptable",(IF(AND(BM12&gt;5,BM12&lt;=15),"Riesgo","Crítico")))))))</f>
        <v>Crítico</v>
      </c>
      <c r="BO12" s="136" t="s">
        <v>255</v>
      </c>
      <c r="BP12" s="137" t="s">
        <v>256</v>
      </c>
      <c r="BQ12" s="137" t="s">
        <v>257</v>
      </c>
      <c r="BR12" s="28"/>
      <c r="BS12" s="28"/>
      <c r="BT12" s="62" t="s">
        <v>157</v>
      </c>
      <c r="BU12" s="62">
        <v>33903</v>
      </c>
      <c r="BV12" s="70" t="s">
        <v>135</v>
      </c>
      <c r="BW12" s="72">
        <v>130000</v>
      </c>
      <c r="BX12" s="72">
        <v>130000</v>
      </c>
      <c r="BY12" s="62" t="s">
        <v>130</v>
      </c>
      <c r="BZ12" s="62"/>
      <c r="CA12" s="62"/>
      <c r="CB12" s="62"/>
      <c r="CC12" s="62"/>
      <c r="CD12" s="62"/>
      <c r="CE12" s="62"/>
      <c r="CF12" s="62">
        <v>30000</v>
      </c>
      <c r="CG12" s="62">
        <v>20000</v>
      </c>
      <c r="CH12" s="62"/>
      <c r="CI12" s="62"/>
      <c r="CJ12" s="62"/>
      <c r="CK12" s="62">
        <v>80000</v>
      </c>
      <c r="CL12" s="33"/>
      <c r="CM12" s="33"/>
      <c r="CN12" s="33"/>
      <c r="CO12" s="33"/>
      <c r="CP12" s="33"/>
      <c r="CQ12" s="28"/>
      <c r="CR12" s="28" t="s">
        <v>158</v>
      </c>
      <c r="CS12" s="40"/>
    </row>
    <row r="13" spans="1:97" s="43" customFormat="1" ht="144.75" customHeight="1">
      <c r="A13" s="84" t="s">
        <v>159</v>
      </c>
      <c r="B13" s="61" t="s">
        <v>109</v>
      </c>
      <c r="C13" s="62" t="s">
        <v>160</v>
      </c>
      <c r="D13" s="63" t="s">
        <v>161</v>
      </c>
      <c r="E13" s="62" t="s">
        <v>162</v>
      </c>
      <c r="F13" s="62" t="s">
        <v>163</v>
      </c>
      <c r="G13" s="63" t="s">
        <v>141</v>
      </c>
      <c r="H13" s="63" t="s">
        <v>93</v>
      </c>
      <c r="I13" s="63" t="s">
        <v>94</v>
      </c>
      <c r="J13" s="63" t="s">
        <v>115</v>
      </c>
      <c r="K13" s="63" t="s">
        <v>164</v>
      </c>
      <c r="L13" s="63" t="s">
        <v>165</v>
      </c>
      <c r="M13" s="62" t="s">
        <v>98</v>
      </c>
      <c r="N13" s="64">
        <v>1</v>
      </c>
      <c r="O13" s="65"/>
      <c r="P13" s="65">
        <f t="shared" si="0"/>
        <v>-100</v>
      </c>
      <c r="Q13" s="65" t="str">
        <f t="shared" si="5"/>
        <v>Crítico</v>
      </c>
      <c r="R13" s="65"/>
      <c r="S13" s="67">
        <v>1</v>
      </c>
      <c r="T13" s="60">
        <v>1</v>
      </c>
      <c r="U13" s="30">
        <v>3</v>
      </c>
      <c r="V13" s="30">
        <v>3</v>
      </c>
      <c r="W13" s="30">
        <f t="shared" si="6"/>
        <v>0</v>
      </c>
      <c r="X13" s="30" t="str">
        <f t="shared" si="7"/>
        <v>Aceptable</v>
      </c>
      <c r="Y13" s="28" t="s">
        <v>166</v>
      </c>
      <c r="Z13" s="30"/>
      <c r="AA13" s="30"/>
      <c r="AB13" s="30"/>
      <c r="AC13" s="30"/>
      <c r="AD13" s="66"/>
      <c r="AE13" s="30"/>
      <c r="AF13" s="30" t="str">
        <f t="shared" si="1"/>
        <v/>
      </c>
      <c r="AG13" s="30" t="str">
        <f>IF(ISERROR(IF(AC$14="Ascendente",(IF(AND(AF13&gt;=(-5),AF13&lt;=15),"Aceptable",(IF(AND(AF13&gt;=(-10),AF13&lt;(-5)),"Riesgo","Crítico")))),(IF(AND(AF13&gt;=(-15),AF13&lt;=5),"Aceptable",(IF(AND(AF13&gt;5,AF13&lt;=15),"Riesgo","Crítico")))))),"",(IF(AC13="Ascendente",(IF(AND(AF13&gt;=(-5),AF13&lt;=15),"Aceptable",(IF(AND(AF13&gt;=(-10),AF13&lt;(-5)),"Riesgo","Crítico")))),(IF(AND(AF13&gt;=(-15),AF13&lt;=5),"Aceptable",(IF(AND(AF13&gt;5,AF13&lt;=15),"Riesgo","Crítico")))))))</f>
        <v>Crítico</v>
      </c>
      <c r="AH13" s="28"/>
      <c r="AI13" s="28"/>
      <c r="AJ13" s="28"/>
      <c r="AK13" s="28"/>
      <c r="AL13" s="28"/>
      <c r="AM13" s="66">
        <v>100</v>
      </c>
      <c r="AN13" s="30">
        <v>100</v>
      </c>
      <c r="AO13" s="30">
        <v>3</v>
      </c>
      <c r="AP13" s="30">
        <v>3</v>
      </c>
      <c r="AQ13" s="30">
        <f t="shared" si="2"/>
        <v>0</v>
      </c>
      <c r="AR13" s="65" t="str">
        <f>IF(ISERROR(IF(Y$14="Ascendente",(IF(AND(AQ13&gt;=(-5),AQ13&lt;=15),"Aceptable",(IF(AND(AQ13&gt;=(-10),AQ13&lt;(-5)),"Riesgo","Crítico")))),(IF(AND(AQ13&gt;=(-15),AQ13&lt;=5),"Aceptable",(IF(AND(AQ13&gt;5,AQ13&lt;=15),"Riesgo","Crítico")))))),"",(IF(Y13="Ascendente",(IF(AND(AQ13&gt;=(-5),AQ13&lt;=15),"Aceptable",(IF(AND(AQ13&gt;=(-10),AQ13&lt;(-5)),"Riesgo","Crítico")))),(IF(AND(AQ13&gt;=(-15),AQ13&lt;=5),"Aceptable",(IF(AND(AQ13&gt;5,AQ13&lt;=15),"Riesgo","Crítico")))))))</f>
        <v>Aceptable</v>
      </c>
      <c r="AS13" s="28" t="s">
        <v>166</v>
      </c>
      <c r="AT13" s="28"/>
      <c r="AU13" s="28"/>
      <c r="AV13" s="28"/>
      <c r="AW13" s="28"/>
      <c r="AX13" s="67">
        <v>1</v>
      </c>
      <c r="AY13" s="135">
        <v>1</v>
      </c>
      <c r="AZ13" s="77">
        <v>3</v>
      </c>
      <c r="BA13" s="77">
        <v>3</v>
      </c>
      <c r="BB13" s="30">
        <f t="shared" si="3"/>
        <v>0</v>
      </c>
      <c r="BC13" s="30" t="str">
        <f>IF(ISERROR(IF(AH$14="Ascendente",(IF(AND(BB13&gt;=(-5),BB13&lt;=15),"Aceptable",(IF(AND(BB13&gt;=(-10),BB13&lt;(-5)),"Riesgo","Crítico")))),(IF(AND(BB13&gt;=(-15),BB13&lt;=5),"Aceptable",(IF(AND(BB13&gt;5,BB13&lt;=15),"Riesgo","Crítico")))))),"",(IF(AH13="Ascendente",(IF(AND(BB13&gt;=(-5),BB13&lt;=15),"Aceptable",(IF(AND(BB13&gt;=(-10),BB13&lt;(-5)),"Riesgo","Crítico")))),(IF(AND(BB13&gt;=(-15),BB13&lt;=5),"Aceptable",(IF(AND(BB13&gt;5,BB13&lt;=15),"Riesgo","Crítico")))))))</f>
        <v>Aceptable</v>
      </c>
      <c r="BD13" s="136" t="s">
        <v>166</v>
      </c>
      <c r="BE13" s="30"/>
      <c r="BF13" s="30"/>
      <c r="BG13" s="30"/>
      <c r="BH13" s="30"/>
      <c r="BI13" s="67">
        <v>1</v>
      </c>
      <c r="BJ13" s="148">
        <v>1</v>
      </c>
      <c r="BK13" s="149">
        <v>3</v>
      </c>
      <c r="BL13" s="149">
        <v>3</v>
      </c>
      <c r="BM13" s="30">
        <f t="shared" si="4"/>
        <v>0</v>
      </c>
      <c r="BN13" s="30" t="str">
        <f>IF(ISERROR(IF(AS$14="Ascendente",(IF(AND(BM13&gt;=(-5),BM13&lt;=15),"Aceptable",(IF(AND(BM13&gt;=(-10),BM13&lt;(-5)),"Riesgo","Crítico")))),(IF(AND(BM13&gt;=(-15),BM13&lt;=5),"Aceptable",(IF(AND(BM13&gt;5,BM13&lt;=15),"Riesgo","Crítico")))))),"",(IF(AS13="Ascendente",(IF(AND(BM13&gt;=(-5),BM13&lt;=15),"Aceptable",(IF(AND(BM13&gt;=(-10),BM13&lt;(-5)),"Riesgo","Crítico")))),(IF(AND(BM13&gt;=(-15),BM13&lt;=5),"Aceptable",(IF(AND(BM13&gt;5,BM13&lt;=15),"Riesgo","Crítico")))))))</f>
        <v>Aceptable</v>
      </c>
      <c r="BO13" s="136" t="s">
        <v>166</v>
      </c>
      <c r="BP13" s="33"/>
      <c r="BQ13" s="33"/>
      <c r="BR13" s="33"/>
      <c r="BS13" s="33"/>
      <c r="BT13" s="88" t="s">
        <v>167</v>
      </c>
      <c r="BU13" s="88"/>
      <c r="BV13" s="88"/>
      <c r="BW13" s="88"/>
      <c r="BX13" s="88"/>
      <c r="BY13" s="62" t="s">
        <v>118</v>
      </c>
      <c r="BZ13" s="62"/>
      <c r="CA13" s="62"/>
      <c r="CB13" s="62"/>
      <c r="CC13" s="62"/>
      <c r="CD13" s="62"/>
      <c r="CE13" s="62"/>
      <c r="CF13" s="62"/>
      <c r="CG13" s="62"/>
      <c r="CH13" s="62"/>
      <c r="CI13" s="62"/>
      <c r="CJ13" s="62"/>
      <c r="CK13" s="62"/>
      <c r="CL13" s="33"/>
      <c r="CM13" s="33"/>
      <c r="CN13" s="33"/>
      <c r="CO13" s="33"/>
      <c r="CP13" s="33"/>
      <c r="CQ13" s="28"/>
      <c r="CR13" s="28"/>
      <c r="CS13" s="40"/>
    </row>
    <row r="14" spans="1:97" s="43" customFormat="1" ht="96.75" customHeight="1">
      <c r="A14" s="84"/>
      <c r="B14" s="61" t="s">
        <v>109</v>
      </c>
      <c r="C14" s="62" t="s">
        <v>168</v>
      </c>
      <c r="D14" s="63" t="s">
        <v>169</v>
      </c>
      <c r="E14" s="63" t="s">
        <v>170</v>
      </c>
      <c r="F14" s="62" t="s">
        <v>113</v>
      </c>
      <c r="G14" s="63" t="s">
        <v>141</v>
      </c>
      <c r="H14" s="63" t="s">
        <v>93</v>
      </c>
      <c r="I14" s="63" t="s">
        <v>94</v>
      </c>
      <c r="J14" s="63" t="s">
        <v>115</v>
      </c>
      <c r="K14" s="63" t="s">
        <v>106</v>
      </c>
      <c r="L14" s="63" t="s">
        <v>171</v>
      </c>
      <c r="M14" s="62" t="s">
        <v>98</v>
      </c>
      <c r="N14" s="64">
        <v>1</v>
      </c>
      <c r="O14" s="65"/>
      <c r="P14" s="65">
        <f>IF(ISERROR((-1)*(100-((O14*100)/N14))),"",((-1)*(100-((O14*100)/N14))))</f>
        <v>-100</v>
      </c>
      <c r="Q14" s="65" t="str">
        <f t="shared" si="5"/>
        <v>Crítico</v>
      </c>
      <c r="R14" s="65"/>
      <c r="S14" s="67">
        <v>0.25</v>
      </c>
      <c r="T14" s="60">
        <f>U14/V14</f>
        <v>0.25</v>
      </c>
      <c r="U14" s="30">
        <v>25</v>
      </c>
      <c r="V14" s="30">
        <v>100</v>
      </c>
      <c r="W14" s="30">
        <f t="shared" si="6"/>
        <v>0</v>
      </c>
      <c r="X14" s="30" t="str">
        <f t="shared" si="7"/>
        <v>Aceptable</v>
      </c>
      <c r="Y14" s="28" t="s">
        <v>172</v>
      </c>
      <c r="Z14" s="30"/>
      <c r="AA14" s="30"/>
      <c r="AB14" s="30"/>
      <c r="AC14" s="30"/>
      <c r="AD14" s="66"/>
      <c r="AE14" s="30"/>
      <c r="AF14" s="30" t="str">
        <f>IF(ISERROR((-1)*(100-((AE14*100)/AD14))),"",((-1)*(100-((AE14*100)/AD14))))</f>
        <v/>
      </c>
      <c r="AG14" s="30" t="str">
        <f>IF(ISERROR(IF(AC$14="Ascendente",(IF(AND(AF14&gt;=(-5),AF14&lt;=15),"Aceptable",(IF(AND(AF14&gt;=(-10),AF14&lt;(-5)),"Riesgo","Crítico")))),(IF(AND(AF14&gt;=(-15),AF14&lt;=5),"Aceptable",(IF(AND(AF14&gt;5,AF14&lt;=15),"Riesgo","Crítico")))))),"",(IF(AC14="Ascendente",(IF(AND(AF14&gt;=(-5),AF14&lt;=15),"Aceptable",(IF(AND(AF14&gt;=(-10),AF14&lt;(-5)),"Riesgo","Crítico")))),(IF(AND(AF14&gt;=(-15),AF14&lt;=5),"Aceptable",(IF(AND(AF14&gt;5,AF14&lt;=15),"Riesgo","Crítico")))))))</f>
        <v>Crítico</v>
      </c>
      <c r="AH14" s="28"/>
      <c r="AI14" s="28"/>
      <c r="AJ14" s="28"/>
      <c r="AK14" s="28"/>
      <c r="AL14" s="28"/>
      <c r="AM14" s="66">
        <v>0.5</v>
      </c>
      <c r="AN14" s="30">
        <v>0.25</v>
      </c>
      <c r="AO14" s="30">
        <v>25</v>
      </c>
      <c r="AP14" s="30">
        <v>100</v>
      </c>
      <c r="AQ14" s="30">
        <f>IF(ISERROR((-1)*(100-((AN14*100)/AM14))),"",((-1)*(100-((AN14*100)/AM14))))</f>
        <v>-50</v>
      </c>
      <c r="AR14" s="65" t="str">
        <f>IF(ISERROR(IF(Y$14="Ascendente",(IF(AND(AQ14&gt;=(-5),AQ14&lt;=15),"Aceptable",(IF(AND(AQ14&gt;=(-10),AQ14&lt;(-5)),"Riesgo","Crítico")))),(IF(AND(AQ14&gt;=(-15),AQ14&lt;=5),"Aceptable",(IF(AND(AQ14&gt;5,AQ14&lt;=15),"Riesgo","Crítico")))))),"",(IF(Y14="Ascendente",(IF(AND(AQ14&gt;=(-5),AQ14&lt;=15),"Aceptable",(IF(AND(AQ14&gt;=(-10),AQ14&lt;(-5)),"Riesgo","Crítico")))),(IF(AND(AQ14&gt;=(-15),AQ14&lt;=5),"Aceptable",(IF(AND(AQ14&gt;5,AQ14&lt;=15),"Riesgo","Crítico")))))))</f>
        <v>Crítico</v>
      </c>
      <c r="AS14" s="28" t="s">
        <v>234</v>
      </c>
      <c r="AT14" s="30"/>
      <c r="AU14" s="30"/>
      <c r="AV14" s="30"/>
      <c r="AW14" s="30"/>
      <c r="AX14" s="67">
        <v>0.75</v>
      </c>
      <c r="AY14" s="135">
        <v>0.25</v>
      </c>
      <c r="AZ14" s="77">
        <v>25</v>
      </c>
      <c r="BA14" s="77">
        <v>100</v>
      </c>
      <c r="BB14" s="30">
        <f>IF(ISERROR((-1)*(100-((AY14*100)/AX14))),"",((-1)*(100-((AY14*100)/AX14))))</f>
        <v>-66.666666666666657</v>
      </c>
      <c r="BC14" s="30" t="str">
        <f>IF(ISERROR(IF(AH$14="Ascendente",(IF(AND(BB14&gt;=(-5),BB14&lt;=15),"Aceptable",(IF(AND(BB14&gt;=(-10),BB14&lt;(-5)),"Riesgo","Crítico")))),(IF(AND(BB14&gt;=(-15),BB14&lt;=5),"Aceptable",(IF(AND(BB14&gt;5,BB14&lt;=15),"Riesgo","Crítico")))))),"",(IF(AH14="Ascendente",(IF(AND(BB14&gt;=(-5),BB14&lt;=15),"Aceptable",(IF(AND(BB14&gt;=(-10),BB14&lt;(-5)),"Riesgo","Crítico")))),(IF(AND(BB14&gt;=(-15),BB14&lt;=5),"Aceptable",(IF(AND(BB14&gt;5,BB14&lt;=15),"Riesgo","Crítico")))))))</f>
        <v>Crítico</v>
      </c>
      <c r="BD14" s="136" t="s">
        <v>239</v>
      </c>
      <c r="BE14" s="30"/>
      <c r="BF14" s="30"/>
      <c r="BG14" s="30"/>
      <c r="BH14" s="30"/>
      <c r="BI14" s="67">
        <v>1</v>
      </c>
      <c r="BJ14" s="150">
        <v>0.25</v>
      </c>
      <c r="BK14" s="151">
        <v>1</v>
      </c>
      <c r="BL14" s="151">
        <v>4</v>
      </c>
      <c r="BM14" s="30">
        <f>IF(ISERROR((-1)*(100-((BJ14*100)/BI14))),"",((-1)*(100-((BJ14*100)/BI14))))</f>
        <v>-75</v>
      </c>
      <c r="BN14" s="30" t="str">
        <f>IF(ISERROR(IF(AS$14="Ascendente",(IF(AND(BM14&gt;=(-5),BM14&lt;=15),"Aceptable",(IF(AND(BM14&gt;=(-10),BM14&lt;(-5)),"Riesgo","Crítico")))),(IF(AND(BM14&gt;=(-15),BM14&lt;=5),"Aceptable",(IF(AND(BM14&gt;5,BM14&lt;=15),"Riesgo","Crítico")))))),"",(IF(AS14="Ascendente",(IF(AND(BM14&gt;=(-5),BM14&lt;=15),"Aceptable",(IF(AND(BM14&gt;=(-10),BM14&lt;(-5)),"Riesgo","Crítico")))),(IF(AND(BM14&gt;=(-15),BM14&lt;=5),"Aceptable",(IF(AND(BM14&gt;5,BM14&lt;=15),"Riesgo","Crítico")))))))</f>
        <v>Crítico</v>
      </c>
      <c r="BO14" s="152" t="s">
        <v>239</v>
      </c>
      <c r="BP14" s="33"/>
      <c r="BQ14" s="33"/>
      <c r="BR14" s="33"/>
      <c r="BS14" s="33"/>
      <c r="BT14" s="62" t="s">
        <v>173</v>
      </c>
      <c r="BU14" s="62">
        <v>33301</v>
      </c>
      <c r="BV14" s="73" t="s">
        <v>174</v>
      </c>
      <c r="BW14" s="72">
        <v>500000</v>
      </c>
      <c r="BX14" s="71">
        <v>500000</v>
      </c>
      <c r="BY14" s="62" t="s">
        <v>130</v>
      </c>
      <c r="BZ14" s="62"/>
      <c r="CA14" s="62"/>
      <c r="CB14" s="62"/>
      <c r="CC14" s="62"/>
      <c r="CD14" s="62"/>
      <c r="CE14" s="62"/>
      <c r="CF14" s="62"/>
      <c r="CG14" s="62">
        <v>100000</v>
      </c>
      <c r="CH14" s="62"/>
      <c r="CI14" s="62"/>
      <c r="CJ14" s="62"/>
      <c r="CK14" s="62">
        <v>400000</v>
      </c>
      <c r="CL14" s="35"/>
      <c r="CM14" s="36"/>
      <c r="CN14" s="37"/>
      <c r="CO14" s="38"/>
      <c r="CP14" s="38"/>
      <c r="CQ14" s="38"/>
      <c r="CR14" s="28" t="s">
        <v>175</v>
      </c>
      <c r="CS14" s="40"/>
    </row>
    <row r="15" spans="1:97" s="43" customFormat="1" ht="131.25" customHeight="1">
      <c r="A15" s="84"/>
      <c r="B15" s="61" t="s">
        <v>109</v>
      </c>
      <c r="C15" s="62" t="s">
        <v>176</v>
      </c>
      <c r="D15" s="63" t="s">
        <v>177</v>
      </c>
      <c r="E15" s="63" t="s">
        <v>178</v>
      </c>
      <c r="F15" s="62" t="s">
        <v>179</v>
      </c>
      <c r="G15" s="63" t="s">
        <v>141</v>
      </c>
      <c r="H15" s="63" t="s">
        <v>93</v>
      </c>
      <c r="I15" s="63" t="s">
        <v>125</v>
      </c>
      <c r="J15" s="63" t="s">
        <v>115</v>
      </c>
      <c r="K15" s="63" t="s">
        <v>180</v>
      </c>
      <c r="L15" s="63" t="s">
        <v>181</v>
      </c>
      <c r="M15" s="62" t="s">
        <v>98</v>
      </c>
      <c r="N15" s="64">
        <v>0.85</v>
      </c>
      <c r="O15" s="69"/>
      <c r="P15" s="65">
        <f t="shared" si="0"/>
        <v>-100</v>
      </c>
      <c r="Q15" s="65" t="str">
        <f t="shared" si="5"/>
        <v>Crítico</v>
      </c>
      <c r="R15" s="69"/>
      <c r="S15" s="67">
        <v>0.05</v>
      </c>
      <c r="T15" s="44">
        <f>U15/V15</f>
        <v>4.4703987112364077E-2</v>
      </c>
      <c r="U15" s="44">
        <v>111</v>
      </c>
      <c r="V15" s="44">
        <v>2483</v>
      </c>
      <c r="W15" s="30">
        <f t="shared" si="6"/>
        <v>-10.59202577527185</v>
      </c>
      <c r="X15" s="30" t="str">
        <f t="shared" si="7"/>
        <v>Aceptable</v>
      </c>
      <c r="Y15" s="33" t="s">
        <v>182</v>
      </c>
      <c r="Z15" s="44"/>
      <c r="AA15" s="44"/>
      <c r="AB15" s="44"/>
      <c r="AC15" s="44"/>
      <c r="AD15" s="66"/>
      <c r="AE15" s="44"/>
      <c r="AF15" s="30" t="str">
        <f t="shared" ref="AF15:AF17" si="9">IF(ISERROR((-1)*(100-((AE15*100)/AD15))),"",((-1)*(100-((AE15*100)/AD15))))</f>
        <v/>
      </c>
      <c r="AG15" s="30" t="str">
        <f t="shared" ref="AG15:AG18" si="10">IF(ISERROR(IF(AC$14="Ascendente",(IF(AND(AF15&gt;=(-5),AF15&lt;=15),"Aceptable",(IF(AND(AF15&gt;=(-10),AF15&lt;(-5)),"Riesgo","Crítico")))),(IF(AND(AF15&gt;=(-15),AF15&lt;=5),"Aceptable",(IF(AND(AF15&gt;5,AF15&lt;=15),"Riesgo","Crítico")))))),"",(IF(AC15="Ascendente",(IF(AND(AF15&gt;=(-5),AF15&lt;=15),"Aceptable",(IF(AND(AF15&gt;=(-10),AF15&lt;(-5)),"Riesgo","Crítico")))),(IF(AND(AF15&gt;=(-15),AF15&lt;=5),"Aceptable",(IF(AND(AF15&gt;5,AF15&lt;=15),"Riesgo","Crítico")))))))</f>
        <v>Crítico</v>
      </c>
      <c r="AH15" s="44"/>
      <c r="AI15" s="44"/>
      <c r="AJ15" s="44"/>
      <c r="AK15" s="44"/>
      <c r="AL15" s="44"/>
      <c r="AM15" s="67">
        <v>0.5</v>
      </c>
      <c r="AN15" s="44">
        <v>0.42499999999999999</v>
      </c>
      <c r="AO15" s="77">
        <v>1056</v>
      </c>
      <c r="AP15" s="77">
        <v>2483</v>
      </c>
      <c r="AQ15" s="30">
        <f t="shared" ref="AQ15:AQ17" si="11">IF(ISERROR((-1)*(100-((AN15*100)/AM15))),"",((-1)*(100-((AN15*100)/AM15))))</f>
        <v>-15</v>
      </c>
      <c r="AR15" s="65" t="str">
        <f t="shared" ref="AR15:AR18" si="12">IF(ISERROR(IF(Y$14="Ascendente",(IF(AND(AQ15&gt;=(-5),AQ15&lt;=15),"Aceptable",(IF(AND(AQ15&gt;=(-10),AQ15&lt;(-5)),"Riesgo","Crítico")))),(IF(AND(AQ15&gt;=(-15),AQ15&lt;=5),"Aceptable",(IF(AND(AQ15&gt;5,AQ15&lt;=15),"Riesgo","Crítico")))))),"",(IF(Y15="Ascendente",(IF(AND(AQ15&gt;=(-5),AQ15&lt;=15),"Aceptable",(IF(AND(AQ15&gt;=(-10),AQ15&lt;(-5)),"Riesgo","Crítico")))),(IF(AND(AQ15&gt;=(-15),AQ15&lt;=5),"Aceptable",(IF(AND(AQ15&gt;5,AQ15&lt;=15),"Riesgo","Crítico")))))))</f>
        <v>Aceptable</v>
      </c>
      <c r="AS15" s="33" t="s">
        <v>235</v>
      </c>
      <c r="AT15" s="44"/>
      <c r="AU15" s="44"/>
      <c r="AV15" s="44"/>
      <c r="AW15" s="44"/>
      <c r="AX15" s="67">
        <v>0.7</v>
      </c>
      <c r="AY15" s="135">
        <v>0.6</v>
      </c>
      <c r="AZ15" s="77">
        <v>1500</v>
      </c>
      <c r="BA15" s="77">
        <v>2483</v>
      </c>
      <c r="BB15" s="30">
        <f t="shared" ref="BB15:BB17" si="13">IF(ISERROR((-1)*(100-((AY15*100)/AX15))),"",((-1)*(100-((AY15*100)/AX15))))</f>
        <v>-14.285714285714278</v>
      </c>
      <c r="BC15" s="30" t="str">
        <f t="shared" ref="BC15:BC17" si="14">IF(ISERROR(IF(AH$14="Ascendente",(IF(AND(BB15&gt;=(-5),BB15&lt;=15),"Aceptable",(IF(AND(BB15&gt;=(-10),BB15&lt;(-5)),"Riesgo","Crítico")))),(IF(AND(BB15&gt;=(-15),BB15&lt;=5),"Aceptable",(IF(AND(BB15&gt;5,BB15&lt;=15),"Riesgo","Crítico")))))),"",(IF(AH15="Ascendente",(IF(AND(BB15&gt;=(-5),BB15&lt;=15),"Aceptable",(IF(AND(BB15&gt;=(-10),BB15&lt;(-5)),"Riesgo","Crítico")))),(IF(AND(BB15&gt;=(-15),BB15&lt;=5),"Aceptable",(IF(AND(BB15&gt;5,BB15&lt;=15),"Riesgo","Crítico")))))))</f>
        <v>Aceptable</v>
      </c>
      <c r="BD15" s="136" t="s">
        <v>240</v>
      </c>
      <c r="BE15" s="44"/>
      <c r="BF15" s="44"/>
      <c r="BG15" s="44"/>
      <c r="BH15" s="44"/>
      <c r="BI15" s="67">
        <v>0.85</v>
      </c>
      <c r="BJ15" s="135">
        <v>0.86</v>
      </c>
      <c r="BK15" s="77">
        <v>2136</v>
      </c>
      <c r="BL15" s="77">
        <v>2483</v>
      </c>
      <c r="BM15" s="30">
        <f t="shared" ref="BM15:BM18" si="15">IF(ISERROR((-1)*(100-((BJ15*100)/BI15))),"",((-1)*(100-((BJ15*100)/BI15))))</f>
        <v>1.1764705882352899</v>
      </c>
      <c r="BN15" s="30" t="str">
        <f t="shared" ref="BN15:BN18" si="16">IF(ISERROR(IF(AS$14="Ascendente",(IF(AND(BM15&gt;=(-5),BM15&lt;=15),"Aceptable",(IF(AND(BM15&gt;=(-10),BM15&lt;(-5)),"Riesgo","Crítico")))),(IF(AND(BM15&gt;=(-15),BM15&lt;=5),"Aceptable",(IF(AND(BM15&gt;5,BM15&lt;=15),"Riesgo","Crítico")))))),"",(IF(AS15="Ascendente",(IF(AND(BM15&gt;=(-5),BM15&lt;=15),"Aceptable",(IF(AND(BM15&gt;=(-10),BM15&lt;(-5)),"Riesgo","Crítico")))),(IF(AND(BM15&gt;=(-15),BM15&lt;=5),"Aceptable",(IF(AND(BM15&gt;5,BM15&lt;=15),"Riesgo","Crítico")))))))</f>
        <v>Aceptable</v>
      </c>
      <c r="BO15" s="136" t="s">
        <v>258</v>
      </c>
      <c r="BP15" s="44"/>
      <c r="BQ15" s="44"/>
      <c r="BR15" s="44"/>
      <c r="BS15" s="44"/>
      <c r="BT15" s="74" t="s">
        <v>183</v>
      </c>
      <c r="BU15" s="62">
        <v>33903</v>
      </c>
      <c r="BV15" s="70" t="s">
        <v>135</v>
      </c>
      <c r="BW15" s="71">
        <v>150000</v>
      </c>
      <c r="BX15" s="71">
        <v>150000</v>
      </c>
      <c r="BY15" s="62" t="s">
        <v>184</v>
      </c>
      <c r="BZ15" s="62"/>
      <c r="CA15" s="62"/>
      <c r="CB15" s="62"/>
      <c r="CC15" s="62"/>
      <c r="CD15" s="62"/>
      <c r="CE15" s="62"/>
      <c r="CF15" s="62"/>
      <c r="CG15" s="62"/>
      <c r="CH15" s="62"/>
      <c r="CI15" s="62"/>
      <c r="CJ15" s="62">
        <v>150000</v>
      </c>
      <c r="CK15" s="62"/>
      <c r="CL15" s="33"/>
      <c r="CM15" s="33"/>
      <c r="CN15" s="33"/>
      <c r="CO15" s="33"/>
      <c r="CP15" s="33"/>
      <c r="CQ15" s="28"/>
      <c r="CR15" s="28" t="s">
        <v>185</v>
      </c>
      <c r="CS15" s="40"/>
    </row>
    <row r="16" spans="1:97" s="43" customFormat="1" ht="94.5" customHeight="1">
      <c r="A16" s="84"/>
      <c r="B16" s="61" t="s">
        <v>109</v>
      </c>
      <c r="C16" s="62" t="s">
        <v>186</v>
      </c>
      <c r="D16" s="63" t="s">
        <v>187</v>
      </c>
      <c r="E16" s="63" t="s">
        <v>188</v>
      </c>
      <c r="F16" s="62" t="s">
        <v>189</v>
      </c>
      <c r="G16" s="63" t="s">
        <v>114</v>
      </c>
      <c r="H16" s="63" t="s">
        <v>93</v>
      </c>
      <c r="I16" s="63" t="s">
        <v>94</v>
      </c>
      <c r="J16" s="63" t="s">
        <v>115</v>
      </c>
      <c r="K16" s="63" t="s">
        <v>190</v>
      </c>
      <c r="L16" s="63" t="s">
        <v>191</v>
      </c>
      <c r="M16" s="62" t="s">
        <v>98</v>
      </c>
      <c r="N16" s="64">
        <v>1</v>
      </c>
      <c r="O16" s="69"/>
      <c r="P16" s="65">
        <f t="shared" si="0"/>
        <v>-100</v>
      </c>
      <c r="Q16" s="65" t="str">
        <f t="shared" si="5"/>
        <v>Crítico</v>
      </c>
      <c r="R16" s="69"/>
      <c r="S16" s="66"/>
      <c r="T16" s="44"/>
      <c r="U16" s="44"/>
      <c r="V16" s="44"/>
      <c r="W16" s="30" t="str">
        <f t="shared" si="6"/>
        <v/>
      </c>
      <c r="X16" s="30" t="str">
        <f t="shared" si="7"/>
        <v>Crítico</v>
      </c>
      <c r="Y16" s="44"/>
      <c r="Z16" s="44"/>
      <c r="AA16" s="44"/>
      <c r="AB16" s="44"/>
      <c r="AC16" s="44"/>
      <c r="AD16" s="66"/>
      <c r="AE16" s="44"/>
      <c r="AF16" s="30" t="str">
        <f t="shared" si="9"/>
        <v/>
      </c>
      <c r="AG16" s="30" t="str">
        <f t="shared" si="10"/>
        <v>Crítico</v>
      </c>
      <c r="AH16" s="44"/>
      <c r="AI16" s="44"/>
      <c r="AJ16" s="44"/>
      <c r="AK16" s="44"/>
      <c r="AL16" s="44"/>
      <c r="AM16" s="67">
        <v>1</v>
      </c>
      <c r="AN16" s="30">
        <v>1</v>
      </c>
      <c r="AO16" s="44">
        <v>2</v>
      </c>
      <c r="AP16" s="44">
        <v>2</v>
      </c>
      <c r="AQ16" s="30">
        <f t="shared" si="11"/>
        <v>0</v>
      </c>
      <c r="AR16" s="65" t="str">
        <f t="shared" si="12"/>
        <v>Aceptable</v>
      </c>
      <c r="AS16" s="33" t="s">
        <v>236</v>
      </c>
      <c r="AT16" s="44"/>
      <c r="AU16" s="44"/>
      <c r="AV16" s="44"/>
      <c r="AW16" s="44"/>
      <c r="AX16" s="66"/>
      <c r="AY16" s="44"/>
      <c r="AZ16" s="44"/>
      <c r="BA16" s="44"/>
      <c r="BB16" s="30" t="str">
        <f t="shared" si="13"/>
        <v/>
      </c>
      <c r="BC16" s="30" t="str">
        <f t="shared" si="14"/>
        <v>Crítico</v>
      </c>
      <c r="BD16" s="44"/>
      <c r="BE16" s="44"/>
      <c r="BF16" s="44"/>
      <c r="BG16" s="44"/>
      <c r="BH16" s="44"/>
      <c r="BI16" s="67">
        <v>1</v>
      </c>
      <c r="BJ16" s="135">
        <v>1</v>
      </c>
      <c r="BK16" s="77">
        <v>4</v>
      </c>
      <c r="BL16" s="77">
        <v>4</v>
      </c>
      <c r="BM16" s="30">
        <f t="shared" si="15"/>
        <v>0</v>
      </c>
      <c r="BN16" s="30" t="str">
        <f t="shared" si="16"/>
        <v>Aceptable</v>
      </c>
      <c r="BO16" s="136" t="s">
        <v>259</v>
      </c>
      <c r="BP16" s="44"/>
      <c r="BQ16" s="44"/>
      <c r="BR16" s="44"/>
      <c r="BS16" s="44"/>
      <c r="BT16" s="88" t="s">
        <v>167</v>
      </c>
      <c r="BU16" s="88"/>
      <c r="BV16" s="88"/>
      <c r="BW16" s="88"/>
      <c r="BX16" s="88"/>
      <c r="BY16" s="62" t="s">
        <v>118</v>
      </c>
      <c r="BZ16" s="62"/>
      <c r="CA16" s="62"/>
      <c r="CB16" s="62"/>
      <c r="CC16" s="62"/>
      <c r="CD16" s="62"/>
      <c r="CE16" s="62"/>
      <c r="CF16" s="62"/>
      <c r="CG16" s="62"/>
      <c r="CH16" s="62"/>
      <c r="CI16" s="62"/>
      <c r="CJ16" s="62"/>
      <c r="CK16" s="62"/>
      <c r="CL16" s="33"/>
      <c r="CM16" s="33"/>
      <c r="CN16" s="33"/>
      <c r="CO16" s="33"/>
      <c r="CP16" s="33"/>
      <c r="CQ16" s="28"/>
      <c r="CR16" s="28"/>
      <c r="CS16" s="40"/>
    </row>
    <row r="17" spans="1:97" s="43" customFormat="1" ht="156.75" customHeight="1">
      <c r="A17" s="84"/>
      <c r="B17" s="61" t="s">
        <v>109</v>
      </c>
      <c r="C17" s="62" t="s">
        <v>192</v>
      </c>
      <c r="D17" s="63" t="s">
        <v>193</v>
      </c>
      <c r="E17" s="63" t="s">
        <v>194</v>
      </c>
      <c r="F17" s="62" t="s">
        <v>195</v>
      </c>
      <c r="G17" s="63" t="s">
        <v>114</v>
      </c>
      <c r="H17" s="63" t="s">
        <v>93</v>
      </c>
      <c r="I17" s="63" t="s">
        <v>94</v>
      </c>
      <c r="J17" s="63" t="s">
        <v>115</v>
      </c>
      <c r="K17" s="63" t="s">
        <v>196</v>
      </c>
      <c r="L17" s="63" t="s">
        <v>197</v>
      </c>
      <c r="M17" s="62" t="s">
        <v>98</v>
      </c>
      <c r="N17" s="64">
        <v>0.9</v>
      </c>
      <c r="O17" s="69"/>
      <c r="P17" s="65">
        <f t="shared" si="0"/>
        <v>-100</v>
      </c>
      <c r="Q17" s="65" t="str">
        <f t="shared" si="5"/>
        <v>Crítico</v>
      </c>
      <c r="R17" s="69"/>
      <c r="S17" s="66"/>
      <c r="T17" s="44"/>
      <c r="U17" s="44"/>
      <c r="V17" s="44"/>
      <c r="W17" s="30" t="str">
        <f t="shared" si="6"/>
        <v/>
      </c>
      <c r="X17" s="30" t="str">
        <f t="shared" si="7"/>
        <v>Crítico</v>
      </c>
      <c r="Y17" s="44"/>
      <c r="Z17" s="44"/>
      <c r="AA17" s="44"/>
      <c r="AB17" s="44"/>
      <c r="AC17" s="44"/>
      <c r="AD17" s="66"/>
      <c r="AE17" s="44"/>
      <c r="AF17" s="30" t="str">
        <f t="shared" si="9"/>
        <v/>
      </c>
      <c r="AG17" s="30" t="str">
        <f t="shared" si="10"/>
        <v>Crítico</v>
      </c>
      <c r="AH17" s="44"/>
      <c r="AI17" s="44"/>
      <c r="AJ17" s="44"/>
      <c r="AK17" s="44"/>
      <c r="AL17" s="44"/>
      <c r="AM17" s="67">
        <v>0.5</v>
      </c>
      <c r="AN17" s="44">
        <v>0.42499999999999999</v>
      </c>
      <c r="AO17" s="77">
        <v>227</v>
      </c>
      <c r="AP17" s="77">
        <v>534</v>
      </c>
      <c r="AQ17" s="30">
        <f t="shared" si="11"/>
        <v>-15</v>
      </c>
      <c r="AR17" s="65" t="str">
        <f t="shared" si="12"/>
        <v>Aceptable</v>
      </c>
      <c r="AS17" s="33" t="s">
        <v>237</v>
      </c>
      <c r="AT17" s="44"/>
      <c r="AU17" s="44"/>
      <c r="AV17" s="44"/>
      <c r="AW17" s="44"/>
      <c r="AX17" s="66"/>
      <c r="AY17" s="44"/>
      <c r="AZ17" s="44"/>
      <c r="BA17" s="44"/>
      <c r="BB17" s="30" t="str">
        <f t="shared" si="13"/>
        <v/>
      </c>
      <c r="BC17" s="30" t="str">
        <f t="shared" si="14"/>
        <v>Crítico</v>
      </c>
      <c r="BD17" s="44"/>
      <c r="BE17" s="44"/>
      <c r="BF17" s="44"/>
      <c r="BG17" s="44"/>
      <c r="BH17" s="44"/>
      <c r="BI17" s="67">
        <v>0.9</v>
      </c>
      <c r="BJ17" s="135">
        <v>0.89</v>
      </c>
      <c r="BK17" s="77">
        <v>475</v>
      </c>
      <c r="BL17" s="77">
        <v>534</v>
      </c>
      <c r="BM17" s="30">
        <f t="shared" si="15"/>
        <v>-1.1111111111111143</v>
      </c>
      <c r="BN17" s="30" t="str">
        <f t="shared" si="16"/>
        <v>Aceptable</v>
      </c>
      <c r="BO17" s="136" t="s">
        <v>260</v>
      </c>
      <c r="BP17" s="44"/>
      <c r="BQ17" s="44"/>
      <c r="BR17" s="44"/>
      <c r="BS17" s="44"/>
      <c r="BT17" s="88" t="s">
        <v>167</v>
      </c>
      <c r="BU17" s="88"/>
      <c r="BV17" s="88"/>
      <c r="BW17" s="88"/>
      <c r="BX17" s="88"/>
      <c r="BY17" s="62" t="s">
        <v>118</v>
      </c>
      <c r="BZ17" s="62"/>
      <c r="CA17" s="62"/>
      <c r="CB17" s="62"/>
      <c r="CC17" s="62"/>
      <c r="CD17" s="62"/>
      <c r="CE17" s="62"/>
      <c r="CF17" s="62"/>
      <c r="CG17" s="62"/>
      <c r="CH17" s="62"/>
      <c r="CI17" s="62"/>
      <c r="CJ17" s="62"/>
      <c r="CK17" s="62"/>
      <c r="CL17" s="33"/>
      <c r="CM17" s="33"/>
      <c r="CN17" s="33"/>
      <c r="CO17" s="33"/>
      <c r="CP17" s="33"/>
      <c r="CQ17" s="28"/>
      <c r="CR17" s="28"/>
      <c r="CS17" s="40"/>
    </row>
    <row r="18" spans="1:97" s="43" customFormat="1" ht="170.25" customHeight="1">
      <c r="A18" s="84"/>
      <c r="B18" s="61" t="s">
        <v>109</v>
      </c>
      <c r="C18" s="62" t="s">
        <v>198</v>
      </c>
      <c r="D18" s="62" t="s">
        <v>199</v>
      </c>
      <c r="E18" s="63" t="s">
        <v>200</v>
      </c>
      <c r="F18" s="62" t="s">
        <v>201</v>
      </c>
      <c r="G18" s="63" t="s">
        <v>92</v>
      </c>
      <c r="H18" s="63" t="s">
        <v>93</v>
      </c>
      <c r="I18" s="63" t="s">
        <v>94</v>
      </c>
      <c r="J18" s="63" t="s">
        <v>115</v>
      </c>
      <c r="K18" s="63" t="s">
        <v>106</v>
      </c>
      <c r="L18" s="63" t="s">
        <v>202</v>
      </c>
      <c r="M18" s="62" t="s">
        <v>98</v>
      </c>
      <c r="N18" s="64">
        <v>1</v>
      </c>
      <c r="O18" s="69"/>
      <c r="P18" s="65">
        <f t="shared" si="0"/>
        <v>-100</v>
      </c>
      <c r="Q18" s="65" t="str">
        <f t="shared" si="5"/>
        <v>Crítico</v>
      </c>
      <c r="R18" s="69"/>
      <c r="S18" s="67"/>
      <c r="T18" s="44"/>
      <c r="U18" s="44"/>
      <c r="V18" s="44"/>
      <c r="W18" s="30" t="str">
        <f t="shared" si="6"/>
        <v/>
      </c>
      <c r="X18" s="30" t="str">
        <f t="shared" si="7"/>
        <v>Crítico</v>
      </c>
      <c r="Y18" s="44"/>
      <c r="Z18" s="44"/>
      <c r="AA18" s="44"/>
      <c r="AB18" s="44"/>
      <c r="AC18" s="44"/>
      <c r="AD18" s="66"/>
      <c r="AE18" s="44"/>
      <c r="AF18" s="30" t="str">
        <f>IF(ISERROR((-1)*(100-((AE18*100)/AD18))),"",((-1)*(100-((AE18*100)/AD18))))</f>
        <v/>
      </c>
      <c r="AG18" s="30" t="str">
        <f t="shared" si="10"/>
        <v>Crítico</v>
      </c>
      <c r="AH18" s="44"/>
      <c r="AI18" s="44"/>
      <c r="AJ18" s="44"/>
      <c r="AK18" s="44"/>
      <c r="AL18" s="44"/>
      <c r="AM18" s="67"/>
      <c r="AN18" s="44"/>
      <c r="AO18" s="44"/>
      <c r="AP18" s="44"/>
      <c r="AQ18" s="30" t="str">
        <f>IF(ISERROR((-1)*(100-((AN18*100)/AM18))),"",((-1)*(100-((AN18*100)/AM18))))</f>
        <v/>
      </c>
      <c r="AR18" s="65" t="str">
        <f t="shared" si="12"/>
        <v>Crítico</v>
      </c>
      <c r="AS18" s="44"/>
      <c r="AT18" s="44"/>
      <c r="AU18" s="44"/>
      <c r="AV18" s="44"/>
      <c r="AW18" s="44"/>
      <c r="AX18" s="67"/>
      <c r="AY18" s="44"/>
      <c r="AZ18" s="44"/>
      <c r="BA18" s="44"/>
      <c r="BB18" s="30" t="str">
        <f>IF(ISERROR((-1)*(100-((AY18*100)/AX18))),"",((-1)*(100-((AY18*100)/AX18))))</f>
        <v/>
      </c>
      <c r="BC18" s="30" t="str">
        <f>IF(ISERROR(IF(AH$14="Ascendente",(IF(AND(BB18&gt;=(-5),BB18&lt;=15),"Aceptable",(IF(AND(BB18&gt;=(-10),BB18&lt;(-5)),"Riesgo","Crítico")))),(IF(AND(BB18&gt;=(-15),BB18&lt;=5),"Aceptable",(IF(AND(BB18&gt;5,BB18&lt;=15),"Riesgo","Crítico")))))),"",(IF(AH18="Ascendente",(IF(AND(BB18&gt;=(-5),BB18&lt;=15),"Aceptable",(IF(AND(BB18&gt;=(-10),BB18&lt;(-5)),"Riesgo","Crítico")))),(IF(AND(BB18&gt;=(-15),BB18&lt;=5),"Aceptable",(IF(AND(BB18&gt;5,BB18&lt;=15),"Riesgo","Crítico")))))))</f>
        <v>Crítico</v>
      </c>
      <c r="BD18" s="44"/>
      <c r="BE18" s="44"/>
      <c r="BF18" s="44"/>
      <c r="BG18" s="44"/>
      <c r="BH18" s="44"/>
      <c r="BI18" s="67">
        <v>1</v>
      </c>
      <c r="BJ18" s="135">
        <v>1</v>
      </c>
      <c r="BK18" s="77">
        <v>74</v>
      </c>
      <c r="BL18" s="77">
        <v>74</v>
      </c>
      <c r="BM18" s="30">
        <f t="shared" si="15"/>
        <v>0</v>
      </c>
      <c r="BN18" s="30" t="str">
        <f t="shared" si="16"/>
        <v>Aceptable</v>
      </c>
      <c r="BO18" s="136" t="s">
        <v>261</v>
      </c>
      <c r="BP18" s="44"/>
      <c r="BQ18" s="44"/>
      <c r="BR18" s="44"/>
      <c r="BS18" s="44"/>
      <c r="BT18" s="88" t="s">
        <v>167</v>
      </c>
      <c r="BU18" s="88"/>
      <c r="BV18" s="88"/>
      <c r="BW18" s="88"/>
      <c r="BX18" s="88"/>
      <c r="BY18" s="62" t="s">
        <v>118</v>
      </c>
      <c r="BZ18" s="62"/>
      <c r="CA18" s="62"/>
      <c r="CB18" s="62"/>
      <c r="CC18" s="62"/>
      <c r="CD18" s="62"/>
      <c r="CE18" s="62"/>
      <c r="CF18" s="62"/>
      <c r="CG18" s="62"/>
      <c r="CH18" s="62"/>
      <c r="CI18" s="62"/>
      <c r="CJ18" s="62"/>
      <c r="CK18" s="62"/>
      <c r="CL18" s="33"/>
      <c r="CM18" s="33"/>
      <c r="CN18" s="33"/>
      <c r="CO18" s="33"/>
      <c r="CP18" s="33"/>
      <c r="CQ18" s="28"/>
      <c r="CR18" s="28"/>
      <c r="CS18" s="40"/>
    </row>
    <row r="19" spans="1:97">
      <c r="BX19" s="48">
        <f>BX14+BX12+BX7+BX15</f>
        <v>1248383</v>
      </c>
    </row>
  </sheetData>
  <mergeCells count="107">
    <mergeCell ref="BT1:CK1"/>
    <mergeCell ref="S2:AC2"/>
    <mergeCell ref="I7:I9"/>
    <mergeCell ref="J7:J9"/>
    <mergeCell ref="K7:K9"/>
    <mergeCell ref="L7:L9"/>
    <mergeCell ref="BT4:BY4"/>
    <mergeCell ref="BT5:BY5"/>
    <mergeCell ref="M1:BS1"/>
    <mergeCell ref="M2:M3"/>
    <mergeCell ref="N2:R2"/>
    <mergeCell ref="AD2:AL2"/>
    <mergeCell ref="AM2:AW2"/>
    <mergeCell ref="AX2:BH2"/>
    <mergeCell ref="BI2:BS2"/>
    <mergeCell ref="BT2:BT3"/>
    <mergeCell ref="BU2:BV2"/>
    <mergeCell ref="BW2:BW3"/>
    <mergeCell ref="BX2:BX3"/>
    <mergeCell ref="BT6:BX6"/>
    <mergeCell ref="AN7:AN9"/>
    <mergeCell ref="AQ7:AQ9"/>
    <mergeCell ref="AR7:AR9"/>
    <mergeCell ref="AS7:AS9"/>
    <mergeCell ref="A1:A3"/>
    <mergeCell ref="K1:K3"/>
    <mergeCell ref="L1:L3"/>
    <mergeCell ref="C1:C3"/>
    <mergeCell ref="D1:J2"/>
    <mergeCell ref="A6:A12"/>
    <mergeCell ref="D7:D9"/>
    <mergeCell ref="E7:E9"/>
    <mergeCell ref="F7:F9"/>
    <mergeCell ref="C7:C9"/>
    <mergeCell ref="G7:G9"/>
    <mergeCell ref="H7:H9"/>
    <mergeCell ref="BT17:BX17"/>
    <mergeCell ref="BT18:BX18"/>
    <mergeCell ref="BT7:BT8"/>
    <mergeCell ref="BT13:BX13"/>
    <mergeCell ref="P7:P9"/>
    <mergeCell ref="Q7:Q9"/>
    <mergeCell ref="R7:R9"/>
    <mergeCell ref="S7:S9"/>
    <mergeCell ref="T7:T9"/>
    <mergeCell ref="W7:W9"/>
    <mergeCell ref="X7:X9"/>
    <mergeCell ref="Y7:Y9"/>
    <mergeCell ref="AE7:AE9"/>
    <mergeCell ref="AV7:AV9"/>
    <mergeCell ref="AW7:AW9"/>
    <mergeCell ref="AX7:AX9"/>
    <mergeCell ref="BT10:BX10"/>
    <mergeCell ref="BT11:BX11"/>
    <mergeCell ref="BT16:BX16"/>
    <mergeCell ref="AI7:AI9"/>
    <mergeCell ref="AJ7:AJ9"/>
    <mergeCell ref="AK7:AK9"/>
    <mergeCell ref="AL7:AL9"/>
    <mergeCell ref="AM7:AM9"/>
    <mergeCell ref="AT7:AT9"/>
    <mergeCell ref="AU7:AU9"/>
    <mergeCell ref="M7:M9"/>
    <mergeCell ref="O7:O9"/>
    <mergeCell ref="AF7:AF9"/>
    <mergeCell ref="AG7:AG9"/>
    <mergeCell ref="AH7:AH9"/>
    <mergeCell ref="Z7:Z9"/>
    <mergeCell ref="AA7:AA9"/>
    <mergeCell ref="AB7:AB9"/>
    <mergeCell ref="AC7:AC9"/>
    <mergeCell ref="AD7:AD9"/>
    <mergeCell ref="N7:N9"/>
    <mergeCell ref="AY7:AY9"/>
    <mergeCell ref="BH7:BH9"/>
    <mergeCell ref="BI7:BI9"/>
    <mergeCell ref="BJ7:BJ9"/>
    <mergeCell ref="BM7:BM9"/>
    <mergeCell ref="BB7:BB9"/>
    <mergeCell ref="BC7:BC9"/>
    <mergeCell ref="BD7:BD9"/>
    <mergeCell ref="BE7:BE9"/>
    <mergeCell ref="BF7:BF9"/>
    <mergeCell ref="A13:A18"/>
    <mergeCell ref="B1:B3"/>
    <mergeCell ref="B7:B9"/>
    <mergeCell ref="CP1:CQ2"/>
    <mergeCell ref="BY7:BY9"/>
    <mergeCell ref="CL1:CO2"/>
    <mergeCell ref="BR7:BR9"/>
    <mergeCell ref="BS7:BS9"/>
    <mergeCell ref="BY2:BY3"/>
    <mergeCell ref="BN7:BN9"/>
    <mergeCell ref="BO7:BO9"/>
    <mergeCell ref="BP7:BP9"/>
    <mergeCell ref="BQ7:BQ9"/>
    <mergeCell ref="BX7:BX9"/>
    <mergeCell ref="BG7:BG9"/>
    <mergeCell ref="BZ2:CK2"/>
    <mergeCell ref="U7:U9"/>
    <mergeCell ref="V7:V9"/>
    <mergeCell ref="AO7:AO9"/>
    <mergeCell ref="AP7:AP9"/>
    <mergeCell ref="AZ7:AZ9"/>
    <mergeCell ref="BA7:BA9"/>
    <mergeCell ref="BK7:BK9"/>
    <mergeCell ref="BL7:BL9"/>
  </mergeCells>
  <phoneticPr fontId="18" type="noConversion"/>
  <conditionalFormatting sqref="Q4:Q7 X4:X7 AG4:AG7 AR4:AR7 BC4:BC7 BN5:BN6 Q10:Q18 X10:X18 AG10:AG18 AR10:AR18 BC10:BC18 BN10:BN18">
    <cfRule type="containsText" dxfId="8" priority="7" operator="containsText" text="Aceptable">
      <formula>NOT(ISERROR(SEARCH("Aceptable",Q4)))</formula>
    </cfRule>
    <cfRule type="containsText" dxfId="7" priority="8" operator="containsText" text="Crítico">
      <formula>NOT(ISERROR(SEARCH("Crítico",Q4)))</formula>
    </cfRule>
    <cfRule type="containsText" dxfId="6" priority="9" operator="containsText" text="Riesgo">
      <formula>NOT(ISERROR(SEARCH("Riesgo",Q4)))</formula>
    </cfRule>
  </conditionalFormatting>
  <conditionalFormatting sqref="BN4">
    <cfRule type="containsText" dxfId="5" priority="4" operator="containsText" text="Aceptable">
      <formula>NOT(ISERROR(SEARCH("Aceptable",BN4)))</formula>
    </cfRule>
    <cfRule type="containsText" dxfId="4" priority="5" operator="containsText" text="Crítico">
      <formula>NOT(ISERROR(SEARCH("Crítico",BN4)))</formula>
    </cfRule>
    <cfRule type="containsText" dxfId="3" priority="6" operator="containsText" text="Riesgo">
      <formula>NOT(ISERROR(SEARCH("Riesgo",BN4)))</formula>
    </cfRule>
  </conditionalFormatting>
  <conditionalFormatting sqref="BN7">
    <cfRule type="containsText" dxfId="2" priority="1" operator="containsText" text="Aceptable">
      <formula>NOT(ISERROR(SEARCH("Aceptable",BN7)))</formula>
    </cfRule>
    <cfRule type="containsText" dxfId="1" priority="2" operator="containsText" text="Crítico">
      <formula>NOT(ISERROR(SEARCH("Crítico",BN7)))</formula>
    </cfRule>
    <cfRule type="containsText" dxfId="0" priority="3" operator="containsText" text="Riesgo">
      <formula>NOT(ISERROR(SEARCH("Riesgo",BN7)))</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3F7C-3072-4BE7-B8E0-B72CD7B8A91C}">
  <dimension ref="A1:E10"/>
  <sheetViews>
    <sheetView showGridLines="0" zoomScale="80" zoomScaleNormal="80" workbookViewId="0">
      <selection activeCell="C19" sqref="C19"/>
    </sheetView>
  </sheetViews>
  <sheetFormatPr baseColWidth="10" defaultColWidth="11.42578125" defaultRowHeight="15"/>
  <cols>
    <col min="1" max="5" width="35.7109375" customWidth="1"/>
  </cols>
  <sheetData>
    <row r="1" spans="1:5">
      <c r="A1" s="126" t="s">
        <v>203</v>
      </c>
      <c r="B1" s="129" t="s">
        <v>204</v>
      </c>
      <c r="C1" s="131" t="s">
        <v>205</v>
      </c>
      <c r="D1" s="133" t="s">
        <v>206</v>
      </c>
      <c r="E1" s="126" t="s">
        <v>207</v>
      </c>
    </row>
    <row r="2" spans="1:5">
      <c r="A2" s="127"/>
      <c r="B2" s="130"/>
      <c r="C2" s="132"/>
      <c r="D2" s="134"/>
      <c r="E2" s="127"/>
    </row>
    <row r="3" spans="1:5" ht="149.25" customHeight="1">
      <c r="A3" s="128" t="s">
        <v>208</v>
      </c>
      <c r="B3" s="53" t="s">
        <v>209</v>
      </c>
      <c r="C3" s="54" t="s">
        <v>210</v>
      </c>
      <c r="D3" s="55">
        <v>130000</v>
      </c>
      <c r="E3" s="54" t="s">
        <v>211</v>
      </c>
    </row>
    <row r="4" spans="1:5" ht="159" customHeight="1">
      <c r="A4" s="128"/>
      <c r="B4" s="53" t="s">
        <v>212</v>
      </c>
      <c r="C4" s="54" t="s">
        <v>213</v>
      </c>
      <c r="D4" s="55" t="s">
        <v>214</v>
      </c>
      <c r="E4" s="54" t="s">
        <v>215</v>
      </c>
    </row>
    <row r="5" spans="1:5" ht="174" customHeight="1">
      <c r="A5" s="128"/>
      <c r="B5" s="53" t="s">
        <v>216</v>
      </c>
      <c r="C5" s="54" t="s">
        <v>217</v>
      </c>
      <c r="D5" s="55" t="s">
        <v>218</v>
      </c>
      <c r="E5" s="54" t="s">
        <v>215</v>
      </c>
    </row>
    <row r="6" spans="1:5" ht="147" customHeight="1">
      <c r="A6" s="128"/>
      <c r="B6" s="53" t="s">
        <v>219</v>
      </c>
      <c r="C6" s="54" t="s">
        <v>220</v>
      </c>
      <c r="D6" s="56">
        <v>500000</v>
      </c>
      <c r="E6" s="54" t="s">
        <v>211</v>
      </c>
    </row>
    <row r="7" spans="1:5" ht="147.75" customHeight="1">
      <c r="A7" s="128"/>
      <c r="B7" s="53" t="s">
        <v>221</v>
      </c>
      <c r="C7" s="54" t="s">
        <v>222</v>
      </c>
      <c r="D7" s="56">
        <v>150000</v>
      </c>
      <c r="E7" s="54" t="s">
        <v>211</v>
      </c>
    </row>
    <row r="8" spans="1:5" ht="192" customHeight="1">
      <c r="A8" s="128"/>
      <c r="B8" s="53" t="s">
        <v>223</v>
      </c>
      <c r="C8" s="54" t="s">
        <v>224</v>
      </c>
      <c r="D8" s="56" t="s">
        <v>225</v>
      </c>
      <c r="E8" s="52" t="s">
        <v>211</v>
      </c>
    </row>
    <row r="9" spans="1:5" ht="182.25" customHeight="1">
      <c r="A9" s="128"/>
      <c r="B9" s="53" t="s">
        <v>226</v>
      </c>
      <c r="C9" s="54"/>
      <c r="D9" s="57">
        <v>468383</v>
      </c>
      <c r="E9" s="52" t="s">
        <v>211</v>
      </c>
    </row>
    <row r="10" spans="1:5" ht="15.75">
      <c r="A10" s="58"/>
      <c r="B10" s="58"/>
      <c r="C10" s="58"/>
      <c r="D10" s="59">
        <f>SUM(D3:D9)</f>
        <v>1248383</v>
      </c>
      <c r="E10" s="58"/>
    </row>
  </sheetData>
  <mergeCells count="6">
    <mergeCell ref="E1:E2"/>
    <mergeCell ref="A3:A9"/>
    <mergeCell ref="A1:A2"/>
    <mergeCell ref="B1:B2"/>
    <mergeCell ref="C1:C2"/>
    <mergeCell ref="D1: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5D19E824A2FD24191C78CD77C0DCB90" ma:contentTypeVersion="6" ma:contentTypeDescription="Crear nuevo documento." ma:contentTypeScope="" ma:versionID="428b07b848b583662e6f02051cf7b37a">
  <xsd:schema xmlns:xsd="http://www.w3.org/2001/XMLSchema" xmlns:xs="http://www.w3.org/2001/XMLSchema" xmlns:p="http://schemas.microsoft.com/office/2006/metadata/properties" xmlns:ns3="ddb084c5-a05d-407a-9c21-3f8a7633206c" xmlns:ns4="e24059f7-23dc-4961-865a-de3ac6e8f9e1" targetNamespace="http://schemas.microsoft.com/office/2006/metadata/properties" ma:root="true" ma:fieldsID="e7ad5e479901b99c51a93b5011d1fd8d" ns3:_="" ns4:_="">
    <xsd:import namespace="ddb084c5-a05d-407a-9c21-3f8a7633206c"/>
    <xsd:import namespace="e24059f7-23dc-4961-865a-de3ac6e8f9e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084c5-a05d-407a-9c21-3f8a76332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4059f7-23dc-4961-865a-de3ac6e8f9e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db084c5-a05d-407a-9c21-3f8a7633206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4EBA57-F377-498F-8B88-BFA3B4C1A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084c5-a05d-407a-9c21-3f8a7633206c"/>
    <ds:schemaRef ds:uri="e24059f7-23dc-4961-865a-de3ac6e8f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7BB4A6-44FA-411E-99DE-F4605594D7C4}">
  <ds:schemaRefs>
    <ds:schemaRef ds:uri="ddb084c5-a05d-407a-9c21-3f8a7633206c"/>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e24059f7-23dc-4961-865a-de3ac6e8f9e1"/>
    <ds:schemaRef ds:uri="http://www.w3.org/XML/1998/namespace"/>
  </ds:schemaRefs>
</ds:datastoreItem>
</file>

<file path=customXml/itemProps3.xml><?xml version="1.0" encoding="utf-8"?>
<ds:datastoreItem xmlns:ds="http://schemas.openxmlformats.org/officeDocument/2006/customXml" ds:itemID="{5DDD453E-716C-42F2-B4D8-2964265E39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Árboles</vt:lpstr>
      <vt:lpstr>MIR</vt:lpstr>
      <vt:lpstr>Proyectos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de las Mercedes González Maynez</dc:creator>
  <cp:keywords/>
  <dc:description/>
  <cp:lastModifiedBy>Diana Belem Olvera Guerrero</cp:lastModifiedBy>
  <cp:revision/>
  <dcterms:created xsi:type="dcterms:W3CDTF">2023-01-05T18:20:15Z</dcterms:created>
  <dcterms:modified xsi:type="dcterms:W3CDTF">2024-04-02T18:40:03Z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0x010100E5D19E824A2FD24191C78CD77C0DCB90</vt:lpwstr>
  </property>
</Properties>
</file>